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راس‌گیری" sheetId="2" state="visible" r:id="rId4"/>
    <sheet name="تقویم" sheetId="3" state="visible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<sst xmlns="http://schemas.openxmlformats.org/spreadsheetml/2006/main" count="44" uniqueCount="42">
  <si>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راس‌گیری چک</t>
  </si>
  <si>
    <t xml:space="preserve">محاسبهٔ میانگین موزون سررسید تا ۳۰ چک با تاریخ شمسی؛ روز راس و تاریخ راس به شمسی.</t>
  </si>
  <si>
    <t xml:space="preserve">روش استفاده</t>
  </si>
  <si>
    <t xml:space="preserve">1</t>
  </si>
  <si>
    <t xml:space="preserve">تاریخ مبنا (تاریخ معامله یا فاکتور) را وارد کنید.</t>
  </si>
  <si>
    <t xml:space="preserve">2</t>
  </si>
  <si>
    <t xml:space="preserve">مبلغ صحیح مثبت و سررسید معتبر هر چک را وارد کنید؛ ردیف کاملاً خالی اثری ندارد.</t>
  </si>
  <si>
    <t xml:space="preserve">3</t>
  </si>
  <si>
    <t xml:space="preserve">اگر یک ردیف ناقص یا نامعتبر باشد، محاسبهٔ راس متوقف و خطای همان ردیف نمایش داده می‌شود.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</si>
  <si>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</si>
  <si>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</si>
  <si>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</si>
  <si>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راس‌گیری چک</t>
  </si>
  <si>
    <t xml:space="preserve">آموزش: راس‌گیری چک در اکسل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</si>
  <si>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</si>
  <si>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</si>
  <si>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خانه‌های سبز را تغییر دهید.</t>
  </si>
  <si>
    <t xml:space="preserve">تاریخ مبنا</t>
  </si>
  <si>
    <t xml:space="preserve">1405/08/05</t>
  </si>
  <si>
    <t xml:space="preserve">ردیف</t>
  </si>
  <si>
    <t xml:space="preserve">شمارهٔ چک / شرح</t>
  </si>
  <si>
    <t xml:space="preserve">مبلغ (ریال)</t>
  </si>
  <si>
    <t xml:space="preserve">سررسید شمسی</t>
  </si>
  <si>
    <t xml:space="preserve">روز تا سررسید</t>
  </si>
  <si>
    <t xml:space="preserve">چک 1001</t>
  </si>
  <si>
    <t xml:space="preserve">1405/09/05</t>
  </si>
  <si>
    <t xml:space="preserve">چک 1002</t>
  </si>
  <si>
    <t xml:space="preserve">1405/10/05</t>
  </si>
  <si>
    <t xml:space="preserve">چک 1003</t>
  </si>
  <si>
    <t xml:space="preserve">1405/11/05</t>
  </si>
  <si>
    <t xml:space="preserve">چک 1004</t>
  </si>
  <si>
    <t xml:space="preserve">1405/09/20</t>
  </si>
  <si>
    <t xml:space="preserve">جمع مبالغ</t>
  </si>
  <si>
    <t xml:space="preserve">روز راس</t>
  </si>
  <si>
    <t xml:space="preserve">روز راس (گردشده)</t>
  </si>
  <si>
    <t xml:space="preserve">تاریخ راس</t>
  </si>
  <si>
    <t xml:space="preserve">روز هفته</t>
  </si>
  <si>
    <t xml:space="preserve">تهیه‌شده در hrfinance.xyz</t>
  </si>
  <si>
    <t xml:space="preserve">سال</t>
  </si>
  <si>
    <t xml:space="preserve">۱ فروردین (میلادی)</t>
  </si>
  <si>
    <t xml:space="preserve">جدول کمکی تبدیل تاریخ؛ تغییر ندهید.</t>
  </si>
  <si>
    <r>
      <rPr>
        <sz val="11"/>
        <color theme="1"/>
        <rFont val="Arial"/>
        <family val="2"/>
        <charset val="1"/>
      </rPr>
      <t xml:space="preserve">سال ۱۴۳۰ فقط مرز پایان محاسبات است؛ بازهٔ ورودی ۱۳۹۰ تا ۱۴۲۹</t>
    </r>
    <r>
      <rPr>
        <sz val="11"/>
        <color theme="1"/>
        <rFont val="Noto Sans"/>
        <family val="2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</si>
</sst>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/mm/dd"/>
    <numFmt numFmtId="166" formatCode="#,##0;[RED]\-#,##0"/>
    <numFmt numFmtId="167" formatCode="General"/>
    <numFmt numFmtId="168" formatCode="#,##0.00"/>
  </numFmts>
  <fonts count="17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sz val="9"/>
      <color rgb="FF64748B"/>
      <name val="Tahoma"/>
      <family val="0"/>
      <charset val="1"/>
    </font>
    <font>
      <b val="true"/>
      <sz val="10"/>
      <color rgb="FFFFFFFF"/>
      <name val="Tahoma"/>
      <family val="2"/>
      <charset val="1"/>
    </font>
    <font>
      <sz val="10"/>
      <name val="Tahoma"/>
      <family val="0"/>
      <charset val="1"/>
    </font>
    <font>
      <sz val="11"/>
      <color theme="1"/>
      <name val="Tahoma"/>
      <family val="2"/>
      <charset val="1"/>
    </font>
    <font>
      <b val="true"/>
      <sz val="11"/>
      <color rgb="FF0F2A4A"/>
      <name val="Tahoma"/>
      <family val="0"/>
      <charset val="1"/>
    </font>
    <font>
      <sz val="11"/>
      <color theme="1"/>
      <name val="Tahoma"/>
      <family val="2"/>
      <charset val="1"/>
    </font>
    <font>
      <sz val="11"/>
      <color theme="1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2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B91C1C"/>
      </font>
      <fill>
        <patternFill>
          <bgColor rgb="FFFEE2E2"/>
        </patternFill>
      </fill>
    </dxf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F2A4A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cheque-average/" TargetMode="External"/><Relationship Id="rId2" Type="http://schemas.openxmlformats.org/officeDocument/2006/relationships/hyperlink" Target="https://hrfinance.xyz/blog/cheque-average-excel/" TargetMode="External"/><Relationship Id="rId3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cheque-averag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30" hidden="false" customHeight="true" outlineLevel="0" collapsed="false">
      <c r="A5" s="5" t="s">
        <v>3</v>
      </c>
      <c r="B5" s="3" t="s">
        <v>4</v>
      </c>
    </row>
    <row r="6" customFormat="false" ht="43.5" hidden="false" customHeight="true" outlineLevel="0" collapsed="false">
      <c r="A6" s="5" t="s">
        <v>5</v>
      </c>
      <c r="B6" s="3" t="s">
        <v>6</v>
      </c>
    </row>
    <row r="7" customFormat="false" ht="43.5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5" customFormat="false" ht="15" hidden="false" customHeight="true" outlineLevel="0" collapsed="false">
      <c r="B15" s="8" t="s">
        <v>14</v>
      </c>
    </row>
    <row r="17" customFormat="false" ht="15" hidden="false" customHeight="true" outlineLevel="0" collapsed="false">
      <c r="B17" s="9" t="s">
        <v>15</v>
      </c>
    </row>
  </sheetData>
  <sheetProtection sheet="true" formatColumns="false" formatRows="false"/>
  <hyperlinks>
    <hyperlink ref="B13" r:id="rId1" display="نسخهٔ آنلاین: راس‌گیری چک"/>
    <hyperlink ref="B14" r:id="rId2" display="آموزش: راس‌گیری چک در اکسل"/>
    <hyperlink ref="B15" r:id="rId3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O46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2"/>
    <col collapsed="false" customWidth="true" hidden="false" outlineLevel="0" max="3" min="3" style="1" width="18"/>
    <col collapsed="false" customWidth="true" hidden="false" outlineLevel="0" max="4" min="4" style="1" width="16"/>
    <col collapsed="false" customWidth="true" hidden="false" outlineLevel="0" max="5" min="5" style="1" width="25"/>
    <col collapsed="false" customWidth="true" hidden="true" outlineLevel="0" max="15" min="10" style="1" width="13"/>
  </cols>
  <sheetData>
    <row r="1" customFormat="false" ht="30" hidden="false" customHeight="true" outlineLevel="0" collapsed="false">
      <c r="A1" s="10" t="s">
        <v>0</v>
      </c>
      <c r="B1" s="10"/>
      <c r="C1" s="10"/>
      <c r="D1" s="10"/>
      <c r="E1" s="10"/>
    </row>
    <row r="2" customFormat="false" ht="15" hidden="false" customHeight="true" outlineLevel="0" collapsed="false">
      <c r="A2" s="11" t="s">
        <v>16</v>
      </c>
      <c r="B2" s="11"/>
      <c r="C2" s="11"/>
      <c r="D2" s="11"/>
      <c r="E2" s="11"/>
    </row>
    <row r="4" customFormat="false" ht="15" hidden="false" customHeight="true" outlineLevel="0" collapsed="false">
      <c r="A4" s="12" t="s">
        <v>17</v>
      </c>
      <c r="B4" s="12"/>
      <c r="C4" s="13" t="s">
        <v>18</v>
      </c>
      <c r="J4" s="14" t="str">
        <f aca="false">SUBSTITUTE(SUBSTITUTE(SUBSTITUTE(SUBSTITUTE(SUBSTITUTE(SUBSTITUTE(SUBSTITUTE(SUBSTITUTE(SUBSTITUTE(SUBSTITUTE(SUBSTITUTE(SUBSTITUTE(SUBSTITUTE(SUBSTITUTE(SUBSTITUTE(SUBSTITUTE(SUBSTITUTE(SUBSTITUTE(SUBSTITUTE(SUBSTITUTE(TRIM(C4&amp;""),"۰","0"),"۱","1"),"۲","2"),"۳","3"),"۴","4"),"۵","5"),"۶","6"),"۷","7"),"۸","8"),"۹","9"),"٠","0"),"١","1"),"٢","2"),"٣","3"),"٤","4"),"٥","5"),"٦","6"),"٧","7"),"٨","8"),"٩","9")</f>
        <v>1405/08/05</v>
      </c>
      <c r="K4" s="14" t="n">
        <f aca="false">IFERROR(VALUE(LEFT(J4,4)),"")</f>
        <v>1405</v>
      </c>
      <c r="L4" s="14" t="n">
        <f aca="false">IFERROR(VALUE(MID(J4,6,2)),"")</f>
        <v>8</v>
      </c>
      <c r="M4" s="14" t="n">
        <f aca="false">IFERROR(VALUE(RIGHT(J4,2)),"")</f>
        <v>5</v>
      </c>
      <c r="N4" s="15" t="n">
        <f aca="false">IFERROR(IF(AND(LEN(J4)=10,MID(J4,5,1)="/",MID(J4,8,1)="/",J4=TEXT(K4,"0000")&amp;"/"&amp;TEXT(L4,"00")&amp;"/"&amp;TEXT(M4,"00"),K4&gt;=1390,K4&lt;=1429,L4&gt;=1,L4&lt;=12,M4&gt;=1,M4&lt;=IF(L4&lt;=6,31,IF(L4&lt;=11,30,VLOOKUP(K4+1,تقویم!$A$2:$B$42,2,0)-VLOOKUP(K4,تقویم!$A$2:$B$42,2,0)-336))),VLOOKUP(K4,تقویم!$A$2:$B$42,2,0)+IF(L4&lt;=6,(L4-1)*31,186+(L4-7)*30)+M4-1,""),"")</f>
        <v>46322</v>
      </c>
    </row>
    <row r="6" customFormat="false" ht="30" hidden="false" customHeight="true" outlineLevel="0" collapsed="false">
      <c r="A6" s="16" t="s">
        <v>19</v>
      </c>
      <c r="B6" s="16" t="s">
        <v>20</v>
      </c>
      <c r="C6" s="16" t="s">
        <v>21</v>
      </c>
      <c r="D6" s="16" t="s">
        <v>22</v>
      </c>
      <c r="E6" s="16" t="s">
        <v>23</v>
      </c>
    </row>
    <row r="7" customFormat="false" ht="15" hidden="false" customHeight="true" outlineLevel="0" collapsed="false">
      <c r="A7" s="17" t="n">
        <v>1</v>
      </c>
      <c r="B7" s="18" t="s">
        <v>24</v>
      </c>
      <c r="C7" s="19" t="n">
        <v>50000000</v>
      </c>
      <c r="D7" s="20" t="s">
        <v>25</v>
      </c>
      <c r="E7" s="21" t="n">
        <f aca="false">IF(COUNTA(B7:D7)=0,"",IF(NOT(ISNUMBER(C7)),"مبلغ نامعتبر",IF(OR(C7&lt;=0,C7&gt;999999999999999,C7&lt;&gt;INT(C7)),"مبلغ نامعتبر",IF(NOT(ISNUMBER(N7)),"تاریخ نامعتبر",IF(NOT(ISNUMBER($N$4)),"تاریخ مبنا نامعتبر",N7-$N$4)))))</f>
        <v>30</v>
      </c>
      <c r="J7" s="14" t="str">
        <f aca="false">SUBSTITUTE(SUBSTITUTE(SUBSTITUTE(SUBSTITUTE(SUBSTITUTE(SUBSTITUTE(SUBSTITUTE(SUBSTITUTE(SUBSTITUTE(SUBSTITUTE(SUBSTITUTE(SUBSTITUTE(SUBSTITUTE(SUBSTITUTE(SUBSTITUTE(SUBSTITUTE(SUBSTITUTE(SUBSTITUTE(SUBSTITUTE(SUBSTITUTE(TRIM(D7&amp;""),"۰","0"),"۱","1"),"۲","2"),"۳","3"),"۴","4"),"۵","5"),"۶","6"),"۷","7"),"۸","8"),"۹","9"),"٠","0"),"١","1"),"٢","2"),"٣","3"),"٤","4"),"٥","5"),"٦","6"),"٧","7"),"٨","8"),"٩","9")</f>
        <v>1405/09/05</v>
      </c>
      <c r="K7" s="14" t="n">
        <f aca="false">IFERROR(VALUE(LEFT(J7,4)),"")</f>
        <v>1405</v>
      </c>
      <c r="L7" s="14" t="n">
        <f aca="false">IFERROR(VALUE(MID(J7,6,2)),"")</f>
        <v>9</v>
      </c>
      <c r="M7" s="14" t="n">
        <f aca="false">IFERROR(VALUE(RIGHT(J7,2)),"")</f>
        <v>5</v>
      </c>
      <c r="N7" s="15" t="n">
        <f aca="false">IFERROR(IF(AND(LEN(J7)=10,MID(J7,5,1)="/",MID(J7,8,1)="/",J7=TEXT(K7,"0000")&amp;"/"&amp;TEXT(L7,"00")&amp;"/"&amp;TEXT(M7,"00"),K7&gt;=1390,K7&lt;=1429,L7&gt;=1,L7&lt;=12,M7&gt;=1,M7&lt;=IF(L7&lt;=6,31,IF(L7&lt;=11,30,VLOOKUP(K7+1,تقویم!$A$2:$B$42,2,0)-VLOOKUP(K7,تقویم!$A$2:$B$42,2,0)-336))),VLOOKUP(K7,تقویم!$A$2:$B$42,2,0)+IF(L7&lt;=6,(L7-1)*31,186+(L7-7)*30)+M7-1,""),"")</f>
        <v>46352</v>
      </c>
      <c r="O7" s="22" t="n">
        <f aca="false">IF(ISNUMBER(E7),C7,0)</f>
        <v>50000000</v>
      </c>
    </row>
    <row r="8" customFormat="false" ht="15" hidden="false" customHeight="true" outlineLevel="0" collapsed="false">
      <c r="A8" s="17" t="n">
        <v>2</v>
      </c>
      <c r="B8" s="18" t="s">
        <v>26</v>
      </c>
      <c r="C8" s="19" t="n">
        <v>30000000</v>
      </c>
      <c r="D8" s="20" t="s">
        <v>27</v>
      </c>
      <c r="E8" s="21" t="n">
        <f aca="false">IF(COUNTA(B8:D8)=0,"",IF(NOT(ISNUMBER(C8)),"مبلغ نامعتبر",IF(OR(C8&lt;=0,C8&gt;999999999999999,C8&lt;&gt;INT(C8)),"مبلغ نامعتبر",IF(NOT(ISNUMBER(N8)),"تاریخ نامعتبر",IF(NOT(ISNUMBER($N$4)),"تاریخ مبنا نامعتبر",N8-$N$4)))))</f>
        <v>60</v>
      </c>
      <c r="J8" s="14" t="str">
        <f aca="false">SUBSTITUTE(SUBSTITUTE(SUBSTITUTE(SUBSTITUTE(SUBSTITUTE(SUBSTITUTE(SUBSTITUTE(SUBSTITUTE(SUBSTITUTE(SUBSTITUTE(SUBSTITUTE(SUBSTITUTE(SUBSTITUTE(SUBSTITUTE(SUBSTITUTE(SUBSTITUTE(SUBSTITUTE(SUBSTITUTE(SUBSTITUTE(SUBSTITUTE(TRIM(D8&amp;""),"۰","0"),"۱","1"),"۲","2"),"۳","3"),"۴","4"),"۵","5"),"۶","6"),"۷","7"),"۸","8"),"۹","9"),"٠","0"),"١","1"),"٢","2"),"٣","3"),"٤","4"),"٥","5"),"٦","6"),"٧","7"),"٨","8"),"٩","9")</f>
        <v>1405/10/05</v>
      </c>
      <c r="K8" s="14" t="n">
        <f aca="false">IFERROR(VALUE(LEFT(J8,4)),"")</f>
        <v>1405</v>
      </c>
      <c r="L8" s="14" t="n">
        <f aca="false">IFERROR(VALUE(MID(J8,6,2)),"")</f>
        <v>10</v>
      </c>
      <c r="M8" s="14" t="n">
        <f aca="false">IFERROR(VALUE(RIGHT(J8,2)),"")</f>
        <v>5</v>
      </c>
      <c r="N8" s="15" t="n">
        <f aca="false">IFERROR(IF(AND(LEN(J8)=10,MID(J8,5,1)="/",MID(J8,8,1)="/",J8=TEXT(K8,"0000")&amp;"/"&amp;TEXT(L8,"00")&amp;"/"&amp;TEXT(M8,"00"),K8&gt;=1390,K8&lt;=1429,L8&gt;=1,L8&lt;=12,M8&gt;=1,M8&lt;=IF(L8&lt;=6,31,IF(L8&lt;=11,30,VLOOKUP(K8+1,تقویم!$A$2:$B$42,2,0)-VLOOKUP(K8,تقویم!$A$2:$B$42,2,0)-336))),VLOOKUP(K8,تقویم!$A$2:$B$42,2,0)+IF(L8&lt;=6,(L8-1)*31,186+(L8-7)*30)+M8-1,""),"")</f>
        <v>46382</v>
      </c>
      <c r="O8" s="22" t="n">
        <f aca="false">IF(ISNUMBER(E8),C8,0)</f>
        <v>30000000</v>
      </c>
    </row>
    <row r="9" customFormat="false" ht="15" hidden="false" customHeight="true" outlineLevel="0" collapsed="false">
      <c r="A9" s="17" t="n">
        <v>3</v>
      </c>
      <c r="B9" s="18" t="s">
        <v>28</v>
      </c>
      <c r="C9" s="19" t="n">
        <v>20000000</v>
      </c>
      <c r="D9" s="20" t="s">
        <v>29</v>
      </c>
      <c r="E9" s="21" t="n">
        <f aca="false">IF(COUNTA(B9:D9)=0,"",IF(NOT(ISNUMBER(C9)),"مبلغ نامعتبر",IF(OR(C9&lt;=0,C9&gt;999999999999999,C9&lt;&gt;INT(C9)),"مبلغ نامعتبر",IF(NOT(ISNUMBER(N9)),"تاریخ نامعتبر",IF(NOT(ISNUMBER($N$4)),"تاریخ مبنا نامعتبر",N9-$N$4)))))</f>
        <v>90</v>
      </c>
      <c r="J9" s="14" t="str">
        <f aca="false">SUBSTITUTE(SUBSTITUTE(SUBSTITUTE(SUBSTITUTE(SUBSTITUTE(SUBSTITUTE(SUBSTITUTE(SUBSTITUTE(SUBSTITUTE(SUBSTITUTE(SUBSTITUTE(SUBSTITUTE(SUBSTITUTE(SUBSTITUTE(SUBSTITUTE(SUBSTITUTE(SUBSTITUTE(SUBSTITUTE(SUBSTITUTE(SUBSTITUTE(TRIM(D9&amp;""),"۰","0"),"۱","1"),"۲","2"),"۳","3"),"۴","4"),"۵","5"),"۶","6"),"۷","7"),"۸","8"),"۹","9"),"٠","0"),"١","1"),"٢","2"),"٣","3"),"٤","4"),"٥","5"),"٦","6"),"٧","7"),"٨","8"),"٩","9")</f>
        <v>1405/11/05</v>
      </c>
      <c r="K9" s="14" t="n">
        <f aca="false">IFERROR(VALUE(LEFT(J9,4)),"")</f>
        <v>1405</v>
      </c>
      <c r="L9" s="14" t="n">
        <f aca="false">IFERROR(VALUE(MID(J9,6,2)),"")</f>
        <v>11</v>
      </c>
      <c r="M9" s="14" t="n">
        <f aca="false">IFERROR(VALUE(RIGHT(J9,2)),"")</f>
        <v>5</v>
      </c>
      <c r="N9" s="15" t="n">
        <f aca="false">IFERROR(IF(AND(LEN(J9)=10,MID(J9,5,1)="/",MID(J9,8,1)="/",J9=TEXT(K9,"0000")&amp;"/"&amp;TEXT(L9,"00")&amp;"/"&amp;TEXT(M9,"00"),K9&gt;=1390,K9&lt;=1429,L9&gt;=1,L9&lt;=12,M9&gt;=1,M9&lt;=IF(L9&lt;=6,31,IF(L9&lt;=11,30,VLOOKUP(K9+1,تقویم!$A$2:$B$42,2,0)-VLOOKUP(K9,تقویم!$A$2:$B$42,2,0)-336))),VLOOKUP(K9,تقویم!$A$2:$B$42,2,0)+IF(L9&lt;=6,(L9-1)*31,186+(L9-7)*30)+M9-1,""),"")</f>
        <v>46412</v>
      </c>
      <c r="O9" s="22" t="n">
        <f aca="false">IF(ISNUMBER(E9),C9,0)</f>
        <v>20000000</v>
      </c>
    </row>
    <row r="10" customFormat="false" ht="15" hidden="false" customHeight="true" outlineLevel="0" collapsed="false">
      <c r="A10" s="17" t="n">
        <v>4</v>
      </c>
      <c r="B10" s="18" t="s">
        <v>30</v>
      </c>
      <c r="C10" s="19" t="n">
        <v>100000000</v>
      </c>
      <c r="D10" s="20" t="s">
        <v>31</v>
      </c>
      <c r="E10" s="21" t="n">
        <f aca="false">IF(COUNTA(B10:D10)=0,"",IF(NOT(ISNUMBER(C10)),"مبلغ نامعتبر",IF(OR(C10&lt;=0,C10&gt;999999999999999,C10&lt;&gt;INT(C10)),"مبلغ نامعتبر",IF(NOT(ISNUMBER(N10)),"تاریخ نامعتبر",IF(NOT(ISNUMBER($N$4)),"تاریخ مبنا نامعتبر",N10-$N$4)))))</f>
        <v>45</v>
      </c>
      <c r="J10" s="14" t="str">
        <f aca="false">SUBSTITUTE(SUBSTITUTE(SUBSTITUTE(SUBSTITUTE(SUBSTITUTE(SUBSTITUTE(SUBSTITUTE(SUBSTITUTE(SUBSTITUTE(SUBSTITUTE(SUBSTITUTE(SUBSTITUTE(SUBSTITUTE(SUBSTITUTE(SUBSTITUTE(SUBSTITUTE(SUBSTITUTE(SUBSTITUTE(SUBSTITUTE(SUBSTITUTE(TRIM(D10&amp;""),"۰","0"),"۱","1"),"۲","2"),"۳","3"),"۴","4"),"۵","5"),"۶","6"),"۷","7"),"۸","8"),"۹","9"),"٠","0"),"١","1"),"٢","2"),"٣","3"),"٤","4"),"٥","5"),"٦","6"),"٧","7"),"٨","8"),"٩","9")</f>
        <v>1405/09/20</v>
      </c>
      <c r="K10" s="14" t="n">
        <f aca="false">IFERROR(VALUE(LEFT(J10,4)),"")</f>
        <v>1405</v>
      </c>
      <c r="L10" s="14" t="n">
        <f aca="false">IFERROR(VALUE(MID(J10,6,2)),"")</f>
        <v>9</v>
      </c>
      <c r="M10" s="14" t="n">
        <f aca="false">IFERROR(VALUE(RIGHT(J10,2)),"")</f>
        <v>20</v>
      </c>
      <c r="N10" s="15" t="n">
        <f aca="false">IFERROR(IF(AND(LEN(J10)=10,MID(J10,5,1)="/",MID(J10,8,1)="/",J10=TEXT(K10,"0000")&amp;"/"&amp;TEXT(L10,"00")&amp;"/"&amp;TEXT(M10,"00"),K10&gt;=1390,K10&lt;=1429,L10&gt;=1,L10&lt;=12,M10&gt;=1,M10&lt;=IF(L10&lt;=6,31,IF(L10&lt;=11,30,VLOOKUP(K10+1,تقویم!$A$2:$B$42,2,0)-VLOOKUP(K10,تقویم!$A$2:$B$42,2,0)-336))),VLOOKUP(K10,تقویم!$A$2:$B$42,2,0)+IF(L10&lt;=6,(L10-1)*31,186+(L10-7)*30)+M10-1,""),"")</f>
        <v>46367</v>
      </c>
      <c r="O10" s="22" t="n">
        <f aca="false">IF(ISNUMBER(E10),C10,0)</f>
        <v>100000000</v>
      </c>
    </row>
    <row r="11" customFormat="false" ht="15" hidden="false" customHeight="true" outlineLevel="0" collapsed="false">
      <c r="A11" s="17" t="n">
        <v>5</v>
      </c>
      <c r="B11" s="18"/>
      <c r="C11" s="19"/>
      <c r="D11" s="18"/>
      <c r="E11" s="21" t="str">
        <f aca="false">IF(COUNTA(B11:D11)=0,"",IF(NOT(ISNUMBER(C11)),"مبلغ نامعتبر",IF(OR(C11&lt;=0,C11&gt;999999999999999,C11&lt;&gt;INT(C11)),"مبلغ نامعتبر",IF(NOT(ISNUMBER(N11)),"تاریخ نامعتبر",IF(NOT(ISNUMBER($N$4)),"تاریخ مبنا نامعتبر",N11-$N$4)))))</f>
        <v/>
      </c>
      <c r="J11" s="14" t="str">
        <f aca="false">SUBSTITUTE(SUBSTITUTE(SUBSTITUTE(SUBSTITUTE(SUBSTITUTE(SUBSTITUTE(SUBSTITUTE(SUBSTITUTE(SUBSTITUTE(SUBSTITUTE(SUBSTITUTE(SUBSTITUTE(SUBSTITUTE(SUBSTITUTE(SUBSTITUTE(SUBSTITUTE(SUBSTITUTE(SUBSTITUTE(SUBSTITUTE(SUBSTITUTE(TRIM(D11&amp;""),"۰","0"),"۱","1"),"۲","2"),"۳","3"),"۴","4"),"۵","5"),"۶","6"),"۷","7"),"۸","8"),"۹","9"),"٠","0"),"١","1"),"٢","2"),"٣","3"),"٤","4"),"٥","5"),"٦","6"),"٧","7"),"٨","8"),"٩","9")</f>
        <v/>
      </c>
      <c r="K11" s="14" t="str">
        <f aca="false">IFERROR(VALUE(LEFT(J11,4)),"")</f>
        <v/>
      </c>
      <c r="L11" s="14" t="str">
        <f aca="false">IFERROR(VALUE(MID(J11,6,2)),"")</f>
        <v/>
      </c>
      <c r="M11" s="14" t="str">
        <f aca="false">IFERROR(VALUE(RIGHT(J11,2)),"")</f>
        <v/>
      </c>
      <c r="N11" s="15" t="str">
        <f aca="false">IFERROR(IF(AND(LEN(J11)=10,MID(J11,5,1)="/",MID(J11,8,1)="/",J11=TEXT(K11,"0000")&amp;"/"&amp;TEXT(L11,"00")&amp;"/"&amp;TEXT(M11,"00"),K11&gt;=1390,K11&lt;=1429,L11&gt;=1,L11&lt;=12,M11&gt;=1,M11&lt;=IF(L11&lt;=6,31,IF(L11&lt;=11,30,VLOOKUP(K11+1,تقویم!$A$2:$B$42,2,0)-VLOOKUP(K11,تقویم!$A$2:$B$42,2,0)-336))),VLOOKUP(K11,تقویم!$A$2:$B$42,2,0)+IF(L11&lt;=6,(L11-1)*31,186+(L11-7)*30)+M11-1,""),"")</f>
        <v/>
      </c>
      <c r="O11" s="23" t="n">
        <f aca="false">IF(ISNUMBER(E11),C11,0)</f>
        <v>0</v>
      </c>
    </row>
    <row r="12" customFormat="false" ht="15" hidden="false" customHeight="true" outlineLevel="0" collapsed="false">
      <c r="A12" s="17" t="n">
        <v>6</v>
      </c>
      <c r="B12" s="18"/>
      <c r="C12" s="19"/>
      <c r="D12" s="18"/>
      <c r="E12" s="21" t="str">
        <f aca="false">IF(COUNTA(B12:D12)=0,"",IF(NOT(ISNUMBER(C12)),"مبلغ نامعتبر",IF(OR(C12&lt;=0,C12&gt;999999999999999,C12&lt;&gt;INT(C12)),"مبلغ نامعتبر",IF(NOT(ISNUMBER(N12)),"تاریخ نامعتبر",IF(NOT(ISNUMBER($N$4)),"تاریخ مبنا نامعتبر",N12-$N$4)))))</f>
        <v/>
      </c>
      <c r="J12" s="14" t="str">
        <f aca="false">SUBSTITUTE(SUBSTITUTE(SUBSTITUTE(SUBSTITUTE(SUBSTITUTE(SUBSTITUTE(SUBSTITUTE(SUBSTITUTE(SUBSTITUTE(SUBSTITUTE(SUBSTITUTE(SUBSTITUTE(SUBSTITUTE(SUBSTITUTE(SUBSTITUTE(SUBSTITUTE(SUBSTITUTE(SUBSTITUTE(SUBSTITUTE(SUBSTITUTE(TRIM(D12&amp;""),"۰","0"),"۱","1"),"۲","2"),"۳","3"),"۴","4"),"۵","5"),"۶","6"),"۷","7"),"۸","8"),"۹","9"),"٠","0"),"١","1"),"٢","2"),"٣","3"),"٤","4"),"٥","5"),"٦","6"),"٧","7"),"٨","8"),"٩","9")</f>
        <v/>
      </c>
      <c r="K12" s="14" t="str">
        <f aca="false">IFERROR(VALUE(LEFT(J12,4)),"")</f>
        <v/>
      </c>
      <c r="L12" s="14" t="str">
        <f aca="false">IFERROR(VALUE(MID(J12,6,2)),"")</f>
        <v/>
      </c>
      <c r="M12" s="14" t="str">
        <f aca="false">IFERROR(VALUE(RIGHT(J12,2)),"")</f>
        <v/>
      </c>
      <c r="N12" s="15" t="str">
        <f aca="false">IFERROR(IF(AND(LEN(J12)=10,MID(J12,5,1)="/",MID(J12,8,1)="/",J12=TEXT(K12,"0000")&amp;"/"&amp;TEXT(L12,"00")&amp;"/"&amp;TEXT(M12,"00"),K12&gt;=1390,K12&lt;=1429,L12&gt;=1,L12&lt;=12,M12&gt;=1,M12&lt;=IF(L12&lt;=6,31,IF(L12&lt;=11,30,VLOOKUP(K12+1,تقویم!$A$2:$B$42,2,0)-VLOOKUP(K12,تقویم!$A$2:$B$42,2,0)-336))),VLOOKUP(K12,تقویم!$A$2:$B$42,2,0)+IF(L12&lt;=6,(L12-1)*31,186+(L12-7)*30)+M12-1,""),"")</f>
        <v/>
      </c>
      <c r="O12" s="23" t="n">
        <f aca="false">IF(ISNUMBER(E12),C12,0)</f>
        <v>0</v>
      </c>
    </row>
    <row r="13" customFormat="false" ht="15" hidden="false" customHeight="true" outlineLevel="0" collapsed="false">
      <c r="A13" s="17" t="n">
        <v>7</v>
      </c>
      <c r="B13" s="18"/>
      <c r="C13" s="19"/>
      <c r="D13" s="18"/>
      <c r="E13" s="21" t="str">
        <f aca="false">IF(COUNTA(B13:D13)=0,"",IF(NOT(ISNUMBER(C13)),"مبلغ نامعتبر",IF(OR(C13&lt;=0,C13&gt;999999999999999,C13&lt;&gt;INT(C13)),"مبلغ نامعتبر",IF(NOT(ISNUMBER(N13)),"تاریخ نامعتبر",IF(NOT(ISNUMBER($N$4)),"تاریخ مبنا نامعتبر",N13-$N$4)))))</f>
        <v/>
      </c>
      <c r="J13" s="14" t="str">
        <f aca="false">SUBSTITUTE(SUBSTITUTE(SUBSTITUTE(SUBSTITUTE(SUBSTITUTE(SUBSTITUTE(SUBSTITUTE(SUBSTITUTE(SUBSTITUTE(SUBSTITUTE(SUBSTITUTE(SUBSTITUTE(SUBSTITUTE(SUBSTITUTE(SUBSTITUTE(SUBSTITUTE(SUBSTITUTE(SUBSTITUTE(SUBSTITUTE(SUBSTITUTE(TRIM(D13&amp;""),"۰","0"),"۱","1"),"۲","2"),"۳","3"),"۴","4"),"۵","5"),"۶","6"),"۷","7"),"۸","8"),"۹","9"),"٠","0"),"١","1"),"٢","2"),"٣","3"),"٤","4"),"٥","5"),"٦","6"),"٧","7"),"٨","8"),"٩","9")</f>
        <v/>
      </c>
      <c r="K13" s="14" t="str">
        <f aca="false">IFERROR(VALUE(LEFT(J13,4)),"")</f>
        <v/>
      </c>
      <c r="L13" s="14" t="str">
        <f aca="false">IFERROR(VALUE(MID(J13,6,2)),"")</f>
        <v/>
      </c>
      <c r="M13" s="14" t="str">
        <f aca="false">IFERROR(VALUE(RIGHT(J13,2)),"")</f>
        <v/>
      </c>
      <c r="N13" s="15" t="str">
        <f aca="false">IFERROR(IF(AND(LEN(J13)=10,MID(J13,5,1)="/",MID(J13,8,1)="/",J13=TEXT(K13,"0000")&amp;"/"&amp;TEXT(L13,"00")&amp;"/"&amp;TEXT(M13,"00"),K13&gt;=1390,K13&lt;=1429,L13&gt;=1,L13&lt;=12,M13&gt;=1,M13&lt;=IF(L13&lt;=6,31,IF(L13&lt;=11,30,VLOOKUP(K13+1,تقویم!$A$2:$B$42,2,0)-VLOOKUP(K13,تقویم!$A$2:$B$42,2,0)-336))),VLOOKUP(K13,تقویم!$A$2:$B$42,2,0)+IF(L13&lt;=6,(L13-1)*31,186+(L13-7)*30)+M13-1,""),"")</f>
        <v/>
      </c>
      <c r="O13" s="23" t="n">
        <f aca="false">IF(ISNUMBER(E13),C13,0)</f>
        <v>0</v>
      </c>
    </row>
    <row r="14" customFormat="false" ht="15" hidden="false" customHeight="true" outlineLevel="0" collapsed="false">
      <c r="A14" s="17" t="n">
        <v>8</v>
      </c>
      <c r="B14" s="18"/>
      <c r="C14" s="19"/>
      <c r="D14" s="18"/>
      <c r="E14" s="21" t="str">
        <f aca="false">IF(COUNTA(B14:D14)=0,"",IF(NOT(ISNUMBER(C14)),"مبلغ نامعتبر",IF(OR(C14&lt;=0,C14&gt;999999999999999,C14&lt;&gt;INT(C14)),"مبلغ نامعتبر",IF(NOT(ISNUMBER(N14)),"تاریخ نامعتبر",IF(NOT(ISNUMBER($N$4)),"تاریخ مبنا نامعتبر",N14-$N$4)))))</f>
        <v/>
      </c>
      <c r="J14" s="14" t="str">
        <f aca="false">SUBSTITUTE(SUBSTITUTE(SUBSTITUTE(SUBSTITUTE(SUBSTITUTE(SUBSTITUTE(SUBSTITUTE(SUBSTITUTE(SUBSTITUTE(SUBSTITUTE(SUBSTITUTE(SUBSTITUTE(SUBSTITUTE(SUBSTITUTE(SUBSTITUTE(SUBSTITUTE(SUBSTITUTE(SUBSTITUTE(SUBSTITUTE(SUBSTITUTE(TRIM(D14&amp;""),"۰","0"),"۱","1"),"۲","2"),"۳","3"),"۴","4"),"۵","5"),"۶","6"),"۷","7"),"۸","8"),"۹","9"),"٠","0"),"١","1"),"٢","2"),"٣","3"),"٤","4"),"٥","5"),"٦","6"),"٧","7"),"٨","8"),"٩","9")</f>
        <v/>
      </c>
      <c r="K14" s="14" t="str">
        <f aca="false">IFERROR(VALUE(LEFT(J14,4)),"")</f>
        <v/>
      </c>
      <c r="L14" s="14" t="str">
        <f aca="false">IFERROR(VALUE(MID(J14,6,2)),"")</f>
        <v/>
      </c>
      <c r="M14" s="14" t="str">
        <f aca="false">IFERROR(VALUE(RIGHT(J14,2)),"")</f>
        <v/>
      </c>
      <c r="N14" s="15" t="str">
        <f aca="false">IFERROR(IF(AND(LEN(J14)=10,MID(J14,5,1)="/",MID(J14,8,1)="/",J14=TEXT(K14,"0000")&amp;"/"&amp;TEXT(L14,"00")&amp;"/"&amp;TEXT(M14,"00"),K14&gt;=1390,K14&lt;=1429,L14&gt;=1,L14&lt;=12,M14&gt;=1,M14&lt;=IF(L14&lt;=6,31,IF(L14&lt;=11,30,VLOOKUP(K14+1,تقویم!$A$2:$B$42,2,0)-VLOOKUP(K14,تقویم!$A$2:$B$42,2,0)-336))),VLOOKUP(K14,تقویم!$A$2:$B$42,2,0)+IF(L14&lt;=6,(L14-1)*31,186+(L14-7)*30)+M14-1,""),"")</f>
        <v/>
      </c>
      <c r="O14" s="23" t="n">
        <f aca="false">IF(ISNUMBER(E14),C14,0)</f>
        <v>0</v>
      </c>
    </row>
    <row r="15" customFormat="false" ht="15" hidden="false" customHeight="true" outlineLevel="0" collapsed="false">
      <c r="A15" s="17" t="n">
        <v>9</v>
      </c>
      <c r="B15" s="18"/>
      <c r="C15" s="19"/>
      <c r="D15" s="18"/>
      <c r="E15" s="21" t="str">
        <f aca="false">IF(COUNTA(B15:D15)=0,"",IF(NOT(ISNUMBER(C15)),"مبلغ نامعتبر",IF(OR(C15&lt;=0,C15&gt;999999999999999,C15&lt;&gt;INT(C15)),"مبلغ نامعتبر",IF(NOT(ISNUMBER(N15)),"تاریخ نامعتبر",IF(NOT(ISNUMBER($N$4)),"تاریخ مبنا نامعتبر",N15-$N$4)))))</f>
        <v/>
      </c>
      <c r="J15" s="14" t="str">
        <f aca="false">SUBSTITUTE(SUBSTITUTE(SUBSTITUTE(SUBSTITUTE(SUBSTITUTE(SUBSTITUTE(SUBSTITUTE(SUBSTITUTE(SUBSTITUTE(SUBSTITUTE(SUBSTITUTE(SUBSTITUTE(SUBSTITUTE(SUBSTITUTE(SUBSTITUTE(SUBSTITUTE(SUBSTITUTE(SUBSTITUTE(SUBSTITUTE(SUBSTITUTE(TRIM(D15&amp;""),"۰","0"),"۱","1"),"۲","2"),"۳","3"),"۴","4"),"۵","5"),"۶","6"),"۷","7"),"۸","8"),"۹","9"),"٠","0"),"١","1"),"٢","2"),"٣","3"),"٤","4"),"٥","5"),"٦","6"),"٧","7"),"٨","8"),"٩","9")</f>
        <v/>
      </c>
      <c r="K15" s="14" t="str">
        <f aca="false">IFERROR(VALUE(LEFT(J15,4)),"")</f>
        <v/>
      </c>
      <c r="L15" s="14" t="str">
        <f aca="false">IFERROR(VALUE(MID(J15,6,2)),"")</f>
        <v/>
      </c>
      <c r="M15" s="14" t="str">
        <f aca="false">IFERROR(VALUE(RIGHT(J15,2)),"")</f>
        <v/>
      </c>
      <c r="N15" s="15" t="str">
        <f aca="false">IFERROR(IF(AND(LEN(J15)=10,MID(J15,5,1)="/",MID(J15,8,1)="/",J15=TEXT(K15,"0000")&amp;"/"&amp;TEXT(L15,"00")&amp;"/"&amp;TEXT(M15,"00"),K15&gt;=1390,K15&lt;=1429,L15&gt;=1,L15&lt;=12,M15&gt;=1,M15&lt;=IF(L15&lt;=6,31,IF(L15&lt;=11,30,VLOOKUP(K15+1,تقویم!$A$2:$B$42,2,0)-VLOOKUP(K15,تقویم!$A$2:$B$42,2,0)-336))),VLOOKUP(K15,تقویم!$A$2:$B$42,2,0)+IF(L15&lt;=6,(L15-1)*31,186+(L15-7)*30)+M15-1,""),"")</f>
        <v/>
      </c>
      <c r="O15" s="23" t="n">
        <f aca="false">IF(ISNUMBER(E15),C15,0)</f>
        <v>0</v>
      </c>
    </row>
    <row r="16" customFormat="false" ht="15" hidden="false" customHeight="true" outlineLevel="0" collapsed="false">
      <c r="A16" s="17" t="n">
        <v>10</v>
      </c>
      <c r="B16" s="18"/>
      <c r="C16" s="19"/>
      <c r="D16" s="18"/>
      <c r="E16" s="21" t="str">
        <f aca="false">IF(COUNTA(B16:D16)=0,"",IF(NOT(ISNUMBER(C16)),"مبلغ نامعتبر",IF(OR(C16&lt;=0,C16&gt;999999999999999,C16&lt;&gt;INT(C16)),"مبلغ نامعتبر",IF(NOT(ISNUMBER(N16)),"تاریخ نامعتبر",IF(NOT(ISNUMBER($N$4)),"تاریخ مبنا نامعتبر",N16-$N$4)))))</f>
        <v/>
      </c>
      <c r="J16" s="14" t="str">
        <f aca="false">SUBSTITUTE(SUBSTITUTE(SUBSTITUTE(SUBSTITUTE(SUBSTITUTE(SUBSTITUTE(SUBSTITUTE(SUBSTITUTE(SUBSTITUTE(SUBSTITUTE(SUBSTITUTE(SUBSTITUTE(SUBSTITUTE(SUBSTITUTE(SUBSTITUTE(SUBSTITUTE(SUBSTITUTE(SUBSTITUTE(SUBSTITUTE(SUBSTITUTE(TRIM(D16&amp;""),"۰","0"),"۱","1"),"۲","2"),"۳","3"),"۴","4"),"۵","5"),"۶","6"),"۷","7"),"۸","8"),"۹","9"),"٠","0"),"١","1"),"٢","2"),"٣","3"),"٤","4"),"٥","5"),"٦","6"),"٧","7"),"٨","8"),"٩","9")</f>
        <v/>
      </c>
      <c r="K16" s="14" t="str">
        <f aca="false">IFERROR(VALUE(LEFT(J16,4)),"")</f>
        <v/>
      </c>
      <c r="L16" s="14" t="str">
        <f aca="false">IFERROR(VALUE(MID(J16,6,2)),"")</f>
        <v/>
      </c>
      <c r="M16" s="14" t="str">
        <f aca="false">IFERROR(VALUE(RIGHT(J16,2)),"")</f>
        <v/>
      </c>
      <c r="N16" s="15" t="str">
        <f aca="false">IFERROR(IF(AND(LEN(J16)=10,MID(J16,5,1)="/",MID(J16,8,1)="/",J16=TEXT(K16,"0000")&amp;"/"&amp;TEXT(L16,"00")&amp;"/"&amp;TEXT(M16,"00"),K16&gt;=1390,K16&lt;=1429,L16&gt;=1,L16&lt;=12,M16&gt;=1,M16&lt;=IF(L16&lt;=6,31,IF(L16&lt;=11,30,VLOOKUP(K16+1,تقویم!$A$2:$B$42,2,0)-VLOOKUP(K16,تقویم!$A$2:$B$42,2,0)-336))),VLOOKUP(K16,تقویم!$A$2:$B$42,2,0)+IF(L16&lt;=6,(L16-1)*31,186+(L16-7)*30)+M16-1,""),"")</f>
        <v/>
      </c>
      <c r="O16" s="23" t="n">
        <f aca="false">IF(ISNUMBER(E16),C16,0)</f>
        <v>0</v>
      </c>
    </row>
    <row r="17" customFormat="false" ht="15" hidden="false" customHeight="true" outlineLevel="0" collapsed="false">
      <c r="A17" s="17" t="n">
        <v>11</v>
      </c>
      <c r="B17" s="18"/>
      <c r="C17" s="19"/>
      <c r="D17" s="18"/>
      <c r="E17" s="21" t="str">
        <f aca="false">IF(COUNTA(B17:D17)=0,"",IF(NOT(ISNUMBER(C17)),"مبلغ نامعتبر",IF(OR(C17&lt;=0,C17&gt;999999999999999,C17&lt;&gt;INT(C17)),"مبلغ نامعتبر",IF(NOT(ISNUMBER(N17)),"تاریخ نامعتبر",IF(NOT(ISNUMBER($N$4)),"تاریخ مبنا نامعتبر",N17-$N$4)))))</f>
        <v/>
      </c>
      <c r="J17" s="14" t="str">
        <f aca="false">SUBSTITUTE(SUBSTITUTE(SUBSTITUTE(SUBSTITUTE(SUBSTITUTE(SUBSTITUTE(SUBSTITUTE(SUBSTITUTE(SUBSTITUTE(SUBSTITUTE(SUBSTITUTE(SUBSTITUTE(SUBSTITUTE(SUBSTITUTE(SUBSTITUTE(SUBSTITUTE(SUBSTITUTE(SUBSTITUTE(SUBSTITUTE(SUBSTITUTE(TRIM(D17&amp;""),"۰","0"),"۱","1"),"۲","2"),"۳","3"),"۴","4"),"۵","5"),"۶","6"),"۷","7"),"۸","8"),"۹","9"),"٠","0"),"١","1"),"٢","2"),"٣","3"),"٤","4"),"٥","5"),"٦","6"),"٧","7"),"٨","8"),"٩","9")</f>
        <v/>
      </c>
      <c r="K17" s="14" t="str">
        <f aca="false">IFERROR(VALUE(LEFT(J17,4)),"")</f>
        <v/>
      </c>
      <c r="L17" s="14" t="str">
        <f aca="false">IFERROR(VALUE(MID(J17,6,2)),"")</f>
        <v/>
      </c>
      <c r="M17" s="14" t="str">
        <f aca="false">IFERROR(VALUE(RIGHT(J17,2)),"")</f>
        <v/>
      </c>
      <c r="N17" s="15" t="str">
        <f aca="false">IFERROR(IF(AND(LEN(J17)=10,MID(J17,5,1)="/",MID(J17,8,1)="/",J17=TEXT(K17,"0000")&amp;"/"&amp;TEXT(L17,"00")&amp;"/"&amp;TEXT(M17,"00"),K17&gt;=1390,K17&lt;=1429,L17&gt;=1,L17&lt;=12,M17&gt;=1,M17&lt;=IF(L17&lt;=6,31,IF(L17&lt;=11,30,VLOOKUP(K17+1,تقویم!$A$2:$B$42,2,0)-VLOOKUP(K17,تقویم!$A$2:$B$42,2,0)-336))),VLOOKUP(K17,تقویم!$A$2:$B$42,2,0)+IF(L17&lt;=6,(L17-1)*31,186+(L17-7)*30)+M17-1,""),"")</f>
        <v/>
      </c>
      <c r="O17" s="23" t="n">
        <f aca="false">IF(ISNUMBER(E17),C17,0)</f>
        <v>0</v>
      </c>
    </row>
    <row r="18" customFormat="false" ht="15" hidden="false" customHeight="true" outlineLevel="0" collapsed="false">
      <c r="A18" s="17" t="n">
        <v>12</v>
      </c>
      <c r="B18" s="18"/>
      <c r="C18" s="19"/>
      <c r="D18" s="18"/>
      <c r="E18" s="21" t="str">
        <f aca="false">IF(COUNTA(B18:D18)=0,"",IF(NOT(ISNUMBER(C18)),"مبلغ نامعتبر",IF(OR(C18&lt;=0,C18&gt;999999999999999,C18&lt;&gt;INT(C18)),"مبلغ نامعتبر",IF(NOT(ISNUMBER(N18)),"تاریخ نامعتبر",IF(NOT(ISNUMBER($N$4)),"تاریخ مبنا نامعتبر",N18-$N$4)))))</f>
        <v/>
      </c>
      <c r="J18" s="14" t="str">
        <f aca="false">SUBSTITUTE(SUBSTITUTE(SUBSTITUTE(SUBSTITUTE(SUBSTITUTE(SUBSTITUTE(SUBSTITUTE(SUBSTITUTE(SUBSTITUTE(SUBSTITUTE(SUBSTITUTE(SUBSTITUTE(SUBSTITUTE(SUBSTITUTE(SUBSTITUTE(SUBSTITUTE(SUBSTITUTE(SUBSTITUTE(SUBSTITUTE(SUBSTITUTE(TRIM(D18&amp;""),"۰","0"),"۱","1"),"۲","2"),"۳","3"),"۴","4"),"۵","5"),"۶","6"),"۷","7"),"۸","8"),"۹","9"),"٠","0"),"١","1"),"٢","2"),"٣","3"),"٤","4"),"٥","5"),"٦","6"),"٧","7"),"٨","8"),"٩","9")</f>
        <v/>
      </c>
      <c r="K18" s="14" t="str">
        <f aca="false">IFERROR(VALUE(LEFT(J18,4)),"")</f>
        <v/>
      </c>
      <c r="L18" s="14" t="str">
        <f aca="false">IFERROR(VALUE(MID(J18,6,2)),"")</f>
        <v/>
      </c>
      <c r="M18" s="14" t="str">
        <f aca="false">IFERROR(VALUE(RIGHT(J18,2)),"")</f>
        <v/>
      </c>
      <c r="N18" s="15" t="str">
        <f aca="false">IFERROR(IF(AND(LEN(J18)=10,MID(J18,5,1)="/",MID(J18,8,1)="/",J18=TEXT(K18,"0000")&amp;"/"&amp;TEXT(L18,"00")&amp;"/"&amp;TEXT(M18,"00"),K18&gt;=1390,K18&lt;=1429,L18&gt;=1,L18&lt;=12,M18&gt;=1,M18&lt;=IF(L18&lt;=6,31,IF(L18&lt;=11,30,VLOOKUP(K18+1,تقویم!$A$2:$B$42,2,0)-VLOOKUP(K18,تقویم!$A$2:$B$42,2,0)-336))),VLOOKUP(K18,تقویم!$A$2:$B$42,2,0)+IF(L18&lt;=6,(L18-1)*31,186+(L18-7)*30)+M18-1,""),"")</f>
        <v/>
      </c>
      <c r="O18" s="23" t="n">
        <f aca="false">IF(ISNUMBER(E18),C18,0)</f>
        <v>0</v>
      </c>
    </row>
    <row r="19" customFormat="false" ht="15" hidden="false" customHeight="true" outlineLevel="0" collapsed="false">
      <c r="A19" s="17" t="n">
        <v>13</v>
      </c>
      <c r="B19" s="18"/>
      <c r="C19" s="19"/>
      <c r="D19" s="18"/>
      <c r="E19" s="21" t="str">
        <f aca="false">IF(COUNTA(B19:D19)=0,"",IF(NOT(ISNUMBER(C19)),"مبلغ نامعتبر",IF(OR(C19&lt;=0,C19&gt;999999999999999,C19&lt;&gt;INT(C19)),"مبلغ نامعتبر",IF(NOT(ISNUMBER(N19)),"تاریخ نامعتبر",IF(NOT(ISNUMBER($N$4)),"تاریخ مبنا نامعتبر",N19-$N$4)))))</f>
        <v/>
      </c>
      <c r="J19" s="14" t="str">
        <f aca="false">SUBSTITUTE(SUBSTITUTE(SUBSTITUTE(SUBSTITUTE(SUBSTITUTE(SUBSTITUTE(SUBSTITUTE(SUBSTITUTE(SUBSTITUTE(SUBSTITUTE(SUBSTITUTE(SUBSTITUTE(SUBSTITUTE(SUBSTITUTE(SUBSTITUTE(SUBSTITUTE(SUBSTITUTE(SUBSTITUTE(SUBSTITUTE(SUBSTITUTE(TRIM(D19&amp;""),"۰","0"),"۱","1"),"۲","2"),"۳","3"),"۴","4"),"۵","5"),"۶","6"),"۷","7"),"۸","8"),"۹","9"),"٠","0"),"١","1"),"٢","2"),"٣","3"),"٤","4"),"٥","5"),"٦","6"),"٧","7"),"٨","8"),"٩","9")</f>
        <v/>
      </c>
      <c r="K19" s="14" t="str">
        <f aca="false">IFERROR(VALUE(LEFT(J19,4)),"")</f>
        <v/>
      </c>
      <c r="L19" s="14" t="str">
        <f aca="false">IFERROR(VALUE(MID(J19,6,2)),"")</f>
        <v/>
      </c>
      <c r="M19" s="14" t="str">
        <f aca="false">IFERROR(VALUE(RIGHT(J19,2)),"")</f>
        <v/>
      </c>
      <c r="N19" s="15" t="str">
        <f aca="false">IFERROR(IF(AND(LEN(J19)=10,MID(J19,5,1)="/",MID(J19,8,1)="/",J19=TEXT(K19,"0000")&amp;"/"&amp;TEXT(L19,"00")&amp;"/"&amp;TEXT(M19,"00"),K19&gt;=1390,K19&lt;=1429,L19&gt;=1,L19&lt;=12,M19&gt;=1,M19&lt;=IF(L19&lt;=6,31,IF(L19&lt;=11,30,VLOOKUP(K19+1,تقویم!$A$2:$B$42,2,0)-VLOOKUP(K19,تقویم!$A$2:$B$42,2,0)-336))),VLOOKUP(K19,تقویم!$A$2:$B$42,2,0)+IF(L19&lt;=6,(L19-1)*31,186+(L19-7)*30)+M19-1,""),"")</f>
        <v/>
      </c>
      <c r="O19" s="23" t="n">
        <f aca="false">IF(ISNUMBER(E19),C19,0)</f>
        <v>0</v>
      </c>
    </row>
    <row r="20" customFormat="false" ht="15" hidden="false" customHeight="true" outlineLevel="0" collapsed="false">
      <c r="A20" s="17" t="n">
        <v>14</v>
      </c>
      <c r="B20" s="18"/>
      <c r="C20" s="19"/>
      <c r="D20" s="18"/>
      <c r="E20" s="21" t="str">
        <f aca="false">IF(COUNTA(B20:D20)=0,"",IF(NOT(ISNUMBER(C20)),"مبلغ نامعتبر",IF(OR(C20&lt;=0,C20&gt;999999999999999,C20&lt;&gt;INT(C20)),"مبلغ نامعتبر",IF(NOT(ISNUMBER(N20)),"تاریخ نامعتبر",IF(NOT(ISNUMBER($N$4)),"تاریخ مبنا نامعتبر",N20-$N$4)))))</f>
        <v/>
      </c>
      <c r="J20" s="14" t="str">
        <f aca="false">SUBSTITUTE(SUBSTITUTE(SUBSTITUTE(SUBSTITUTE(SUBSTITUTE(SUBSTITUTE(SUBSTITUTE(SUBSTITUTE(SUBSTITUTE(SUBSTITUTE(SUBSTITUTE(SUBSTITUTE(SUBSTITUTE(SUBSTITUTE(SUBSTITUTE(SUBSTITUTE(SUBSTITUTE(SUBSTITUTE(SUBSTITUTE(SUBSTITUTE(TRIM(D20&amp;""),"۰","0"),"۱","1"),"۲","2"),"۳","3"),"۴","4"),"۵","5"),"۶","6"),"۷","7"),"۸","8"),"۹","9"),"٠","0"),"١","1"),"٢","2"),"٣","3"),"٤","4"),"٥","5"),"٦","6"),"٧","7"),"٨","8"),"٩","9")</f>
        <v/>
      </c>
      <c r="K20" s="14" t="str">
        <f aca="false">IFERROR(VALUE(LEFT(J20,4)),"")</f>
        <v/>
      </c>
      <c r="L20" s="14" t="str">
        <f aca="false">IFERROR(VALUE(MID(J20,6,2)),"")</f>
        <v/>
      </c>
      <c r="M20" s="14" t="str">
        <f aca="false">IFERROR(VALUE(RIGHT(J20,2)),"")</f>
        <v/>
      </c>
      <c r="N20" s="15" t="str">
        <f aca="false">IFERROR(IF(AND(LEN(J20)=10,MID(J20,5,1)="/",MID(J20,8,1)="/",J20=TEXT(K20,"0000")&amp;"/"&amp;TEXT(L20,"00")&amp;"/"&amp;TEXT(M20,"00"),K20&gt;=1390,K20&lt;=1429,L20&gt;=1,L20&lt;=12,M20&gt;=1,M20&lt;=IF(L20&lt;=6,31,IF(L20&lt;=11,30,VLOOKUP(K20+1,تقویم!$A$2:$B$42,2,0)-VLOOKUP(K20,تقویم!$A$2:$B$42,2,0)-336))),VLOOKUP(K20,تقویم!$A$2:$B$42,2,0)+IF(L20&lt;=6,(L20-1)*31,186+(L20-7)*30)+M20-1,""),"")</f>
        <v/>
      </c>
      <c r="O20" s="23" t="n">
        <f aca="false">IF(ISNUMBER(E20),C20,0)</f>
        <v>0</v>
      </c>
    </row>
    <row r="21" customFormat="false" ht="15" hidden="false" customHeight="true" outlineLevel="0" collapsed="false">
      <c r="A21" s="17" t="n">
        <v>15</v>
      </c>
      <c r="B21" s="18"/>
      <c r="C21" s="19"/>
      <c r="D21" s="18"/>
      <c r="E21" s="21" t="str">
        <f aca="false">IF(COUNTA(B21:D21)=0,"",IF(NOT(ISNUMBER(C21)),"مبلغ نامعتبر",IF(OR(C21&lt;=0,C21&gt;999999999999999,C21&lt;&gt;INT(C21)),"مبلغ نامعتبر",IF(NOT(ISNUMBER(N21)),"تاریخ نامعتبر",IF(NOT(ISNUMBER($N$4)),"تاریخ مبنا نامعتبر",N21-$N$4)))))</f>
        <v/>
      </c>
      <c r="J21" s="14" t="str">
        <f aca="false">SUBSTITUTE(SUBSTITUTE(SUBSTITUTE(SUBSTITUTE(SUBSTITUTE(SUBSTITUTE(SUBSTITUTE(SUBSTITUTE(SUBSTITUTE(SUBSTITUTE(SUBSTITUTE(SUBSTITUTE(SUBSTITUTE(SUBSTITUTE(SUBSTITUTE(SUBSTITUTE(SUBSTITUTE(SUBSTITUTE(SUBSTITUTE(SUBSTITUTE(TRIM(D21&amp;""),"۰","0"),"۱","1"),"۲","2"),"۳","3"),"۴","4"),"۵","5"),"۶","6"),"۷","7"),"۸","8"),"۹","9"),"٠","0"),"١","1"),"٢","2"),"٣","3"),"٤","4"),"٥","5"),"٦","6"),"٧","7"),"٨","8"),"٩","9")</f>
        <v/>
      </c>
      <c r="K21" s="14" t="str">
        <f aca="false">IFERROR(VALUE(LEFT(J21,4)),"")</f>
        <v/>
      </c>
      <c r="L21" s="14" t="str">
        <f aca="false">IFERROR(VALUE(MID(J21,6,2)),"")</f>
        <v/>
      </c>
      <c r="M21" s="14" t="str">
        <f aca="false">IFERROR(VALUE(RIGHT(J21,2)),"")</f>
        <v/>
      </c>
      <c r="N21" s="15" t="str">
        <f aca="false">IFERROR(IF(AND(LEN(J21)=10,MID(J21,5,1)="/",MID(J21,8,1)="/",J21=TEXT(K21,"0000")&amp;"/"&amp;TEXT(L21,"00")&amp;"/"&amp;TEXT(M21,"00"),K21&gt;=1390,K21&lt;=1429,L21&gt;=1,L21&lt;=12,M21&gt;=1,M21&lt;=IF(L21&lt;=6,31,IF(L21&lt;=11,30,VLOOKUP(K21+1,تقویم!$A$2:$B$42,2,0)-VLOOKUP(K21,تقویم!$A$2:$B$42,2,0)-336))),VLOOKUP(K21,تقویم!$A$2:$B$42,2,0)+IF(L21&lt;=6,(L21-1)*31,186+(L21-7)*30)+M21-1,""),"")</f>
        <v/>
      </c>
      <c r="O21" s="23" t="n">
        <f aca="false">IF(ISNUMBER(E21),C21,0)</f>
        <v>0</v>
      </c>
    </row>
    <row r="22" customFormat="false" ht="15" hidden="false" customHeight="true" outlineLevel="0" collapsed="false">
      <c r="A22" s="17" t="n">
        <v>16</v>
      </c>
      <c r="B22" s="18"/>
      <c r="C22" s="19"/>
      <c r="D22" s="18"/>
      <c r="E22" s="21" t="str">
        <f aca="false">IF(COUNTA(B22:D22)=0,"",IF(NOT(ISNUMBER(C22)),"مبلغ نامعتبر",IF(OR(C22&lt;=0,C22&gt;999999999999999,C22&lt;&gt;INT(C22)),"مبلغ نامعتبر",IF(NOT(ISNUMBER(N22)),"تاریخ نامعتبر",IF(NOT(ISNUMBER($N$4)),"تاریخ مبنا نامعتبر",N22-$N$4)))))</f>
        <v/>
      </c>
      <c r="J22" s="14" t="str">
        <f aca="false">SUBSTITUTE(SUBSTITUTE(SUBSTITUTE(SUBSTITUTE(SUBSTITUTE(SUBSTITUTE(SUBSTITUTE(SUBSTITUTE(SUBSTITUTE(SUBSTITUTE(SUBSTITUTE(SUBSTITUTE(SUBSTITUTE(SUBSTITUTE(SUBSTITUTE(SUBSTITUTE(SUBSTITUTE(SUBSTITUTE(SUBSTITUTE(SUBSTITUTE(TRIM(D22&amp;""),"۰","0"),"۱","1"),"۲","2"),"۳","3"),"۴","4"),"۵","5"),"۶","6"),"۷","7"),"۸","8"),"۹","9"),"٠","0"),"١","1"),"٢","2"),"٣","3"),"٤","4"),"٥","5"),"٦","6"),"٧","7"),"٨","8"),"٩","9")</f>
        <v/>
      </c>
      <c r="K22" s="14" t="str">
        <f aca="false">IFERROR(VALUE(LEFT(J22,4)),"")</f>
        <v/>
      </c>
      <c r="L22" s="14" t="str">
        <f aca="false">IFERROR(VALUE(MID(J22,6,2)),"")</f>
        <v/>
      </c>
      <c r="M22" s="14" t="str">
        <f aca="false">IFERROR(VALUE(RIGHT(J22,2)),"")</f>
        <v/>
      </c>
      <c r="N22" s="15" t="str">
        <f aca="false">IFERROR(IF(AND(LEN(J22)=10,MID(J22,5,1)="/",MID(J22,8,1)="/",J22=TEXT(K22,"0000")&amp;"/"&amp;TEXT(L22,"00")&amp;"/"&amp;TEXT(M22,"00"),K22&gt;=1390,K22&lt;=1429,L22&gt;=1,L22&lt;=12,M22&gt;=1,M22&lt;=IF(L22&lt;=6,31,IF(L22&lt;=11,30,VLOOKUP(K22+1,تقویم!$A$2:$B$42,2,0)-VLOOKUP(K22,تقویم!$A$2:$B$42,2,0)-336))),VLOOKUP(K22,تقویم!$A$2:$B$42,2,0)+IF(L22&lt;=6,(L22-1)*31,186+(L22-7)*30)+M22-1,""),"")</f>
        <v/>
      </c>
      <c r="O22" s="23" t="n">
        <f aca="false">IF(ISNUMBER(E22),C22,0)</f>
        <v>0</v>
      </c>
    </row>
    <row r="23" customFormat="false" ht="15" hidden="false" customHeight="true" outlineLevel="0" collapsed="false">
      <c r="A23" s="17" t="n">
        <v>17</v>
      </c>
      <c r="B23" s="18"/>
      <c r="C23" s="19"/>
      <c r="D23" s="18"/>
      <c r="E23" s="21" t="str">
        <f aca="false">IF(COUNTA(B23:D23)=0,"",IF(NOT(ISNUMBER(C23)),"مبلغ نامعتبر",IF(OR(C23&lt;=0,C23&gt;999999999999999,C23&lt;&gt;INT(C23)),"مبلغ نامعتبر",IF(NOT(ISNUMBER(N23)),"تاریخ نامعتبر",IF(NOT(ISNUMBER($N$4)),"تاریخ مبنا نامعتبر",N23-$N$4)))))</f>
        <v/>
      </c>
      <c r="J23" s="14" t="str">
        <f aca="false">SUBSTITUTE(SUBSTITUTE(SUBSTITUTE(SUBSTITUTE(SUBSTITUTE(SUBSTITUTE(SUBSTITUTE(SUBSTITUTE(SUBSTITUTE(SUBSTITUTE(SUBSTITUTE(SUBSTITUTE(SUBSTITUTE(SUBSTITUTE(SUBSTITUTE(SUBSTITUTE(SUBSTITUTE(SUBSTITUTE(SUBSTITUTE(SUBSTITUTE(TRIM(D23&amp;""),"۰","0"),"۱","1"),"۲","2"),"۳","3"),"۴","4"),"۵","5"),"۶","6"),"۷","7"),"۸","8"),"۹","9"),"٠","0"),"١","1"),"٢","2"),"٣","3"),"٤","4"),"٥","5"),"٦","6"),"٧","7"),"٨","8"),"٩","9")</f>
        <v/>
      </c>
      <c r="K23" s="14" t="str">
        <f aca="false">IFERROR(VALUE(LEFT(J23,4)),"")</f>
        <v/>
      </c>
      <c r="L23" s="14" t="str">
        <f aca="false">IFERROR(VALUE(MID(J23,6,2)),"")</f>
        <v/>
      </c>
      <c r="M23" s="14" t="str">
        <f aca="false">IFERROR(VALUE(RIGHT(J23,2)),"")</f>
        <v/>
      </c>
      <c r="N23" s="15" t="str">
        <f aca="false">IFERROR(IF(AND(LEN(J23)=10,MID(J23,5,1)="/",MID(J23,8,1)="/",J23=TEXT(K23,"0000")&amp;"/"&amp;TEXT(L23,"00")&amp;"/"&amp;TEXT(M23,"00"),K23&gt;=1390,K23&lt;=1429,L23&gt;=1,L23&lt;=12,M23&gt;=1,M23&lt;=IF(L23&lt;=6,31,IF(L23&lt;=11,30,VLOOKUP(K23+1,تقویم!$A$2:$B$42,2,0)-VLOOKUP(K23,تقویم!$A$2:$B$42,2,0)-336))),VLOOKUP(K23,تقویم!$A$2:$B$42,2,0)+IF(L23&lt;=6,(L23-1)*31,186+(L23-7)*30)+M23-1,""),"")</f>
        <v/>
      </c>
      <c r="O23" s="23" t="n">
        <f aca="false">IF(ISNUMBER(E23),C23,0)</f>
        <v>0</v>
      </c>
    </row>
    <row r="24" customFormat="false" ht="15" hidden="false" customHeight="true" outlineLevel="0" collapsed="false">
      <c r="A24" s="17" t="n">
        <v>18</v>
      </c>
      <c r="B24" s="18"/>
      <c r="C24" s="19"/>
      <c r="D24" s="18"/>
      <c r="E24" s="21" t="str">
        <f aca="false">IF(COUNTA(B24:D24)=0,"",IF(NOT(ISNUMBER(C24)),"مبلغ نامعتبر",IF(OR(C24&lt;=0,C24&gt;999999999999999,C24&lt;&gt;INT(C24)),"مبلغ نامعتبر",IF(NOT(ISNUMBER(N24)),"تاریخ نامعتبر",IF(NOT(ISNUMBER($N$4)),"تاریخ مبنا نامعتبر",N24-$N$4)))))</f>
        <v/>
      </c>
      <c r="J24" s="14" t="str">
        <f aca="false">SUBSTITUTE(SUBSTITUTE(SUBSTITUTE(SUBSTITUTE(SUBSTITUTE(SUBSTITUTE(SUBSTITUTE(SUBSTITUTE(SUBSTITUTE(SUBSTITUTE(SUBSTITUTE(SUBSTITUTE(SUBSTITUTE(SUBSTITUTE(SUBSTITUTE(SUBSTITUTE(SUBSTITUTE(SUBSTITUTE(SUBSTITUTE(SUBSTITUTE(TRIM(D24&amp;""),"۰","0"),"۱","1"),"۲","2"),"۳","3"),"۴","4"),"۵","5"),"۶","6"),"۷","7"),"۸","8"),"۹","9"),"٠","0"),"١","1"),"٢","2"),"٣","3"),"٤","4"),"٥","5"),"٦","6"),"٧","7"),"٨","8"),"٩","9")</f>
        <v/>
      </c>
      <c r="K24" s="14" t="str">
        <f aca="false">IFERROR(VALUE(LEFT(J24,4)),"")</f>
        <v/>
      </c>
      <c r="L24" s="14" t="str">
        <f aca="false">IFERROR(VALUE(MID(J24,6,2)),"")</f>
        <v/>
      </c>
      <c r="M24" s="14" t="str">
        <f aca="false">IFERROR(VALUE(RIGHT(J24,2)),"")</f>
        <v/>
      </c>
      <c r="N24" s="15" t="str">
        <f aca="false">IFERROR(IF(AND(LEN(J24)=10,MID(J24,5,1)="/",MID(J24,8,1)="/",J24=TEXT(K24,"0000")&amp;"/"&amp;TEXT(L24,"00")&amp;"/"&amp;TEXT(M24,"00"),K24&gt;=1390,K24&lt;=1429,L24&gt;=1,L24&lt;=12,M24&gt;=1,M24&lt;=IF(L24&lt;=6,31,IF(L24&lt;=11,30,VLOOKUP(K24+1,تقویم!$A$2:$B$42,2,0)-VLOOKUP(K24,تقویم!$A$2:$B$42,2,0)-336))),VLOOKUP(K24,تقویم!$A$2:$B$42,2,0)+IF(L24&lt;=6,(L24-1)*31,186+(L24-7)*30)+M24-1,""),"")</f>
        <v/>
      </c>
      <c r="O24" s="23" t="n">
        <f aca="false">IF(ISNUMBER(E24),C24,0)</f>
        <v>0</v>
      </c>
    </row>
    <row r="25" customFormat="false" ht="15" hidden="false" customHeight="true" outlineLevel="0" collapsed="false">
      <c r="A25" s="17" t="n">
        <v>19</v>
      </c>
      <c r="B25" s="18"/>
      <c r="C25" s="19"/>
      <c r="D25" s="18"/>
      <c r="E25" s="21" t="str">
        <f aca="false">IF(COUNTA(B25:D25)=0,"",IF(NOT(ISNUMBER(C25)),"مبلغ نامعتبر",IF(OR(C25&lt;=0,C25&gt;999999999999999,C25&lt;&gt;INT(C25)),"مبلغ نامعتبر",IF(NOT(ISNUMBER(N25)),"تاریخ نامعتبر",IF(NOT(ISNUMBER($N$4)),"تاریخ مبنا نامعتبر",N25-$N$4)))))</f>
        <v/>
      </c>
      <c r="J25" s="14" t="str">
        <f aca="false">SUBSTITUTE(SUBSTITUTE(SUBSTITUTE(SUBSTITUTE(SUBSTITUTE(SUBSTITUTE(SUBSTITUTE(SUBSTITUTE(SUBSTITUTE(SUBSTITUTE(SUBSTITUTE(SUBSTITUTE(SUBSTITUTE(SUBSTITUTE(SUBSTITUTE(SUBSTITUTE(SUBSTITUTE(SUBSTITUTE(SUBSTITUTE(SUBSTITUTE(TRIM(D25&amp;""),"۰","0"),"۱","1"),"۲","2"),"۳","3"),"۴","4"),"۵","5"),"۶","6"),"۷","7"),"۸","8"),"۹","9"),"٠","0"),"١","1"),"٢","2"),"٣","3"),"٤","4"),"٥","5"),"٦","6"),"٧","7"),"٨","8"),"٩","9")</f>
        <v/>
      </c>
      <c r="K25" s="14" t="str">
        <f aca="false">IFERROR(VALUE(LEFT(J25,4)),"")</f>
        <v/>
      </c>
      <c r="L25" s="14" t="str">
        <f aca="false">IFERROR(VALUE(MID(J25,6,2)),"")</f>
        <v/>
      </c>
      <c r="M25" s="14" t="str">
        <f aca="false">IFERROR(VALUE(RIGHT(J25,2)),"")</f>
        <v/>
      </c>
      <c r="N25" s="15" t="str">
        <f aca="false">IFERROR(IF(AND(LEN(J25)=10,MID(J25,5,1)="/",MID(J25,8,1)="/",J25=TEXT(K25,"0000")&amp;"/"&amp;TEXT(L25,"00")&amp;"/"&amp;TEXT(M25,"00"),K25&gt;=1390,K25&lt;=1429,L25&gt;=1,L25&lt;=12,M25&gt;=1,M25&lt;=IF(L25&lt;=6,31,IF(L25&lt;=11,30,VLOOKUP(K25+1,تقویم!$A$2:$B$42,2,0)-VLOOKUP(K25,تقویم!$A$2:$B$42,2,0)-336))),VLOOKUP(K25,تقویم!$A$2:$B$42,2,0)+IF(L25&lt;=6,(L25-1)*31,186+(L25-7)*30)+M25-1,""),"")</f>
        <v/>
      </c>
      <c r="O25" s="23" t="n">
        <f aca="false">IF(ISNUMBER(E25),C25,0)</f>
        <v>0</v>
      </c>
    </row>
    <row r="26" customFormat="false" ht="15" hidden="false" customHeight="true" outlineLevel="0" collapsed="false">
      <c r="A26" s="17" t="n">
        <v>20</v>
      </c>
      <c r="B26" s="18"/>
      <c r="C26" s="19"/>
      <c r="D26" s="18"/>
      <c r="E26" s="21" t="str">
        <f aca="false">IF(COUNTA(B26:D26)=0,"",IF(NOT(ISNUMBER(C26)),"مبلغ نامعتبر",IF(OR(C26&lt;=0,C26&gt;999999999999999,C26&lt;&gt;INT(C26)),"مبلغ نامعتبر",IF(NOT(ISNUMBER(N26)),"تاریخ نامعتبر",IF(NOT(ISNUMBER($N$4)),"تاریخ مبنا نامعتبر",N26-$N$4)))))</f>
        <v/>
      </c>
      <c r="J26" s="14" t="str">
        <f aca="false">SUBSTITUTE(SUBSTITUTE(SUBSTITUTE(SUBSTITUTE(SUBSTITUTE(SUBSTITUTE(SUBSTITUTE(SUBSTITUTE(SUBSTITUTE(SUBSTITUTE(SUBSTITUTE(SUBSTITUTE(SUBSTITUTE(SUBSTITUTE(SUBSTITUTE(SUBSTITUTE(SUBSTITUTE(SUBSTITUTE(SUBSTITUTE(SUBSTITUTE(TRIM(D26&amp;""),"۰","0"),"۱","1"),"۲","2"),"۳","3"),"۴","4"),"۵","5"),"۶","6"),"۷","7"),"۸","8"),"۹","9"),"٠","0"),"١","1"),"٢","2"),"٣","3"),"٤","4"),"٥","5"),"٦","6"),"٧","7"),"٨","8"),"٩","9")</f>
        <v/>
      </c>
      <c r="K26" s="14" t="str">
        <f aca="false">IFERROR(VALUE(LEFT(J26,4)),"")</f>
        <v/>
      </c>
      <c r="L26" s="14" t="str">
        <f aca="false">IFERROR(VALUE(MID(J26,6,2)),"")</f>
        <v/>
      </c>
      <c r="M26" s="14" t="str">
        <f aca="false">IFERROR(VALUE(RIGHT(J26,2)),"")</f>
        <v/>
      </c>
      <c r="N26" s="15" t="str">
        <f aca="false">IFERROR(IF(AND(LEN(J26)=10,MID(J26,5,1)="/",MID(J26,8,1)="/",J26=TEXT(K26,"0000")&amp;"/"&amp;TEXT(L26,"00")&amp;"/"&amp;TEXT(M26,"00"),K26&gt;=1390,K26&lt;=1429,L26&gt;=1,L26&lt;=12,M26&gt;=1,M26&lt;=IF(L26&lt;=6,31,IF(L26&lt;=11,30,VLOOKUP(K26+1,تقویم!$A$2:$B$42,2,0)-VLOOKUP(K26,تقویم!$A$2:$B$42,2,0)-336))),VLOOKUP(K26,تقویم!$A$2:$B$42,2,0)+IF(L26&lt;=6,(L26-1)*31,186+(L26-7)*30)+M26-1,""),"")</f>
        <v/>
      </c>
      <c r="O26" s="23" t="n">
        <f aca="false">IF(ISNUMBER(E26),C26,0)</f>
        <v>0</v>
      </c>
    </row>
    <row r="27" customFormat="false" ht="15" hidden="false" customHeight="true" outlineLevel="0" collapsed="false">
      <c r="A27" s="17" t="n">
        <v>21</v>
      </c>
      <c r="B27" s="18"/>
      <c r="C27" s="19"/>
      <c r="D27" s="18"/>
      <c r="E27" s="21" t="str">
        <f aca="false">IF(COUNTA(B27:D27)=0,"",IF(NOT(ISNUMBER(C27)),"مبلغ نامعتبر",IF(OR(C27&lt;=0,C27&gt;999999999999999,C27&lt;&gt;INT(C27)),"مبلغ نامعتبر",IF(NOT(ISNUMBER(N27)),"تاریخ نامعتبر",IF(NOT(ISNUMBER($N$4)),"تاریخ مبنا نامعتبر",N27-$N$4)))))</f>
        <v/>
      </c>
      <c r="J27" s="14" t="str">
        <f aca="false">SUBSTITUTE(SUBSTITUTE(SUBSTITUTE(SUBSTITUTE(SUBSTITUTE(SUBSTITUTE(SUBSTITUTE(SUBSTITUTE(SUBSTITUTE(SUBSTITUTE(SUBSTITUTE(SUBSTITUTE(SUBSTITUTE(SUBSTITUTE(SUBSTITUTE(SUBSTITUTE(SUBSTITUTE(SUBSTITUTE(SUBSTITUTE(SUBSTITUTE(TRIM(D27&amp;""),"۰","0"),"۱","1"),"۲","2"),"۳","3"),"۴","4"),"۵","5"),"۶","6"),"۷","7"),"۸","8"),"۹","9"),"٠","0"),"١","1"),"٢","2"),"٣","3"),"٤","4"),"٥","5"),"٦","6"),"٧","7"),"٨","8"),"٩","9")</f>
        <v/>
      </c>
      <c r="K27" s="14" t="str">
        <f aca="false">IFERROR(VALUE(LEFT(J27,4)),"")</f>
        <v/>
      </c>
      <c r="L27" s="14" t="str">
        <f aca="false">IFERROR(VALUE(MID(J27,6,2)),"")</f>
        <v/>
      </c>
      <c r="M27" s="14" t="str">
        <f aca="false">IFERROR(VALUE(RIGHT(J27,2)),"")</f>
        <v/>
      </c>
      <c r="N27" s="15" t="str">
        <f aca="false">IFERROR(IF(AND(LEN(J27)=10,MID(J27,5,1)="/",MID(J27,8,1)="/",J27=TEXT(K27,"0000")&amp;"/"&amp;TEXT(L27,"00")&amp;"/"&amp;TEXT(M27,"00"),K27&gt;=1390,K27&lt;=1429,L27&gt;=1,L27&lt;=12,M27&gt;=1,M27&lt;=IF(L27&lt;=6,31,IF(L27&lt;=11,30,VLOOKUP(K27+1,تقویم!$A$2:$B$42,2,0)-VLOOKUP(K27,تقویم!$A$2:$B$42,2,0)-336))),VLOOKUP(K27,تقویم!$A$2:$B$42,2,0)+IF(L27&lt;=6,(L27-1)*31,186+(L27-7)*30)+M27-1,""),"")</f>
        <v/>
      </c>
      <c r="O27" s="23" t="n">
        <f aca="false">IF(ISNUMBER(E27),C27,0)</f>
        <v>0</v>
      </c>
    </row>
    <row r="28" customFormat="false" ht="15" hidden="false" customHeight="true" outlineLevel="0" collapsed="false">
      <c r="A28" s="17" t="n">
        <v>22</v>
      </c>
      <c r="B28" s="18"/>
      <c r="C28" s="19"/>
      <c r="D28" s="18"/>
      <c r="E28" s="21" t="str">
        <f aca="false">IF(COUNTA(B28:D28)=0,"",IF(NOT(ISNUMBER(C28)),"مبلغ نامعتبر",IF(OR(C28&lt;=0,C28&gt;999999999999999,C28&lt;&gt;INT(C28)),"مبلغ نامعتبر",IF(NOT(ISNUMBER(N28)),"تاریخ نامعتبر",IF(NOT(ISNUMBER($N$4)),"تاریخ مبنا نامعتبر",N28-$N$4)))))</f>
        <v/>
      </c>
      <c r="J28" s="14" t="str">
        <f aca="false">SUBSTITUTE(SUBSTITUTE(SUBSTITUTE(SUBSTITUTE(SUBSTITUTE(SUBSTITUTE(SUBSTITUTE(SUBSTITUTE(SUBSTITUTE(SUBSTITUTE(SUBSTITUTE(SUBSTITUTE(SUBSTITUTE(SUBSTITUTE(SUBSTITUTE(SUBSTITUTE(SUBSTITUTE(SUBSTITUTE(SUBSTITUTE(SUBSTITUTE(TRIM(D28&amp;""),"۰","0"),"۱","1"),"۲","2"),"۳","3"),"۴","4"),"۵","5"),"۶","6"),"۷","7"),"۸","8"),"۹","9"),"٠","0"),"١","1"),"٢","2"),"٣","3"),"٤","4"),"٥","5"),"٦","6"),"٧","7"),"٨","8"),"٩","9")</f>
        <v/>
      </c>
      <c r="K28" s="14" t="str">
        <f aca="false">IFERROR(VALUE(LEFT(J28,4)),"")</f>
        <v/>
      </c>
      <c r="L28" s="14" t="str">
        <f aca="false">IFERROR(VALUE(MID(J28,6,2)),"")</f>
        <v/>
      </c>
      <c r="M28" s="14" t="str">
        <f aca="false">IFERROR(VALUE(RIGHT(J28,2)),"")</f>
        <v/>
      </c>
      <c r="N28" s="15" t="str">
        <f aca="false">IFERROR(IF(AND(LEN(J28)=10,MID(J28,5,1)="/",MID(J28,8,1)="/",J28=TEXT(K28,"0000")&amp;"/"&amp;TEXT(L28,"00")&amp;"/"&amp;TEXT(M28,"00"),K28&gt;=1390,K28&lt;=1429,L28&gt;=1,L28&lt;=12,M28&gt;=1,M28&lt;=IF(L28&lt;=6,31,IF(L28&lt;=11,30,VLOOKUP(K28+1,تقویم!$A$2:$B$42,2,0)-VLOOKUP(K28,تقویم!$A$2:$B$42,2,0)-336))),VLOOKUP(K28,تقویم!$A$2:$B$42,2,0)+IF(L28&lt;=6,(L28-1)*31,186+(L28-7)*30)+M28-1,""),"")</f>
        <v/>
      </c>
      <c r="O28" s="23" t="n">
        <f aca="false">IF(ISNUMBER(E28),C28,0)</f>
        <v>0</v>
      </c>
    </row>
    <row r="29" customFormat="false" ht="15" hidden="false" customHeight="true" outlineLevel="0" collapsed="false">
      <c r="A29" s="17" t="n">
        <v>23</v>
      </c>
      <c r="B29" s="18"/>
      <c r="C29" s="19"/>
      <c r="D29" s="18"/>
      <c r="E29" s="21" t="str">
        <f aca="false">IF(COUNTA(B29:D29)=0,"",IF(NOT(ISNUMBER(C29)),"مبلغ نامعتبر",IF(OR(C29&lt;=0,C29&gt;999999999999999,C29&lt;&gt;INT(C29)),"مبلغ نامعتبر",IF(NOT(ISNUMBER(N29)),"تاریخ نامعتبر",IF(NOT(ISNUMBER($N$4)),"تاریخ مبنا نامعتبر",N29-$N$4)))))</f>
        <v/>
      </c>
      <c r="J29" s="14" t="str">
        <f aca="false">SUBSTITUTE(SUBSTITUTE(SUBSTITUTE(SUBSTITUTE(SUBSTITUTE(SUBSTITUTE(SUBSTITUTE(SUBSTITUTE(SUBSTITUTE(SUBSTITUTE(SUBSTITUTE(SUBSTITUTE(SUBSTITUTE(SUBSTITUTE(SUBSTITUTE(SUBSTITUTE(SUBSTITUTE(SUBSTITUTE(SUBSTITUTE(SUBSTITUTE(TRIM(D29&amp;""),"۰","0"),"۱","1"),"۲","2"),"۳","3"),"۴","4"),"۵","5"),"۶","6"),"۷","7"),"۸","8"),"۹","9"),"٠","0"),"١","1"),"٢","2"),"٣","3"),"٤","4"),"٥","5"),"٦","6"),"٧","7"),"٨","8"),"٩","9")</f>
        <v/>
      </c>
      <c r="K29" s="14" t="str">
        <f aca="false">IFERROR(VALUE(LEFT(J29,4)),"")</f>
        <v/>
      </c>
      <c r="L29" s="14" t="str">
        <f aca="false">IFERROR(VALUE(MID(J29,6,2)),"")</f>
        <v/>
      </c>
      <c r="M29" s="14" t="str">
        <f aca="false">IFERROR(VALUE(RIGHT(J29,2)),"")</f>
        <v/>
      </c>
      <c r="N29" s="15" t="str">
        <f aca="false">IFERROR(IF(AND(LEN(J29)=10,MID(J29,5,1)="/",MID(J29,8,1)="/",J29=TEXT(K29,"0000")&amp;"/"&amp;TEXT(L29,"00")&amp;"/"&amp;TEXT(M29,"00"),K29&gt;=1390,K29&lt;=1429,L29&gt;=1,L29&lt;=12,M29&gt;=1,M29&lt;=IF(L29&lt;=6,31,IF(L29&lt;=11,30,VLOOKUP(K29+1,تقویم!$A$2:$B$42,2,0)-VLOOKUP(K29,تقویم!$A$2:$B$42,2,0)-336))),VLOOKUP(K29,تقویم!$A$2:$B$42,2,0)+IF(L29&lt;=6,(L29-1)*31,186+(L29-7)*30)+M29-1,""),"")</f>
        <v/>
      </c>
      <c r="O29" s="23" t="n">
        <f aca="false">IF(ISNUMBER(E29),C29,0)</f>
        <v>0</v>
      </c>
    </row>
    <row r="30" customFormat="false" ht="15" hidden="false" customHeight="true" outlineLevel="0" collapsed="false">
      <c r="A30" s="17" t="n">
        <v>24</v>
      </c>
      <c r="B30" s="18"/>
      <c r="C30" s="19"/>
      <c r="D30" s="18"/>
      <c r="E30" s="21" t="str">
        <f aca="false">IF(COUNTA(B30:D30)=0,"",IF(NOT(ISNUMBER(C30)),"مبلغ نامعتبر",IF(OR(C30&lt;=0,C30&gt;999999999999999,C30&lt;&gt;INT(C30)),"مبلغ نامعتبر",IF(NOT(ISNUMBER(N30)),"تاریخ نامعتبر",IF(NOT(ISNUMBER($N$4)),"تاریخ مبنا نامعتبر",N30-$N$4)))))</f>
        <v/>
      </c>
      <c r="J30" s="14" t="str">
        <f aca="false">SUBSTITUTE(SUBSTITUTE(SUBSTITUTE(SUBSTITUTE(SUBSTITUTE(SUBSTITUTE(SUBSTITUTE(SUBSTITUTE(SUBSTITUTE(SUBSTITUTE(SUBSTITUTE(SUBSTITUTE(SUBSTITUTE(SUBSTITUTE(SUBSTITUTE(SUBSTITUTE(SUBSTITUTE(SUBSTITUTE(SUBSTITUTE(SUBSTITUTE(TRIM(D30&amp;""),"۰","0"),"۱","1"),"۲","2"),"۳","3"),"۴","4"),"۵","5"),"۶","6"),"۷","7"),"۸","8"),"۹","9"),"٠","0"),"١","1"),"٢","2"),"٣","3"),"٤","4"),"٥","5"),"٦","6"),"٧","7"),"٨","8"),"٩","9")</f>
        <v/>
      </c>
      <c r="K30" s="14" t="str">
        <f aca="false">IFERROR(VALUE(LEFT(J30,4)),"")</f>
        <v/>
      </c>
      <c r="L30" s="14" t="str">
        <f aca="false">IFERROR(VALUE(MID(J30,6,2)),"")</f>
        <v/>
      </c>
      <c r="M30" s="14" t="str">
        <f aca="false">IFERROR(VALUE(RIGHT(J30,2)),"")</f>
        <v/>
      </c>
      <c r="N30" s="15" t="str">
        <f aca="false">IFERROR(IF(AND(LEN(J30)=10,MID(J30,5,1)="/",MID(J30,8,1)="/",J30=TEXT(K30,"0000")&amp;"/"&amp;TEXT(L30,"00")&amp;"/"&amp;TEXT(M30,"00"),K30&gt;=1390,K30&lt;=1429,L30&gt;=1,L30&lt;=12,M30&gt;=1,M30&lt;=IF(L30&lt;=6,31,IF(L30&lt;=11,30,VLOOKUP(K30+1,تقویم!$A$2:$B$42,2,0)-VLOOKUP(K30,تقویم!$A$2:$B$42,2,0)-336))),VLOOKUP(K30,تقویم!$A$2:$B$42,2,0)+IF(L30&lt;=6,(L30-1)*31,186+(L30-7)*30)+M30-1,""),"")</f>
        <v/>
      </c>
      <c r="O30" s="23" t="n">
        <f aca="false">IF(ISNUMBER(E30),C30,0)</f>
        <v>0</v>
      </c>
    </row>
    <row r="31" customFormat="false" ht="15" hidden="false" customHeight="true" outlineLevel="0" collapsed="false">
      <c r="A31" s="17" t="n">
        <v>25</v>
      </c>
      <c r="B31" s="18"/>
      <c r="C31" s="19"/>
      <c r="D31" s="18"/>
      <c r="E31" s="21" t="str">
        <f aca="false">IF(COUNTA(B31:D31)=0,"",IF(NOT(ISNUMBER(C31)),"مبلغ نامعتبر",IF(OR(C31&lt;=0,C31&gt;999999999999999,C31&lt;&gt;INT(C31)),"مبلغ نامعتبر",IF(NOT(ISNUMBER(N31)),"تاریخ نامعتبر",IF(NOT(ISNUMBER($N$4)),"تاریخ مبنا نامعتبر",N31-$N$4)))))</f>
        <v/>
      </c>
      <c r="J31" s="14" t="str">
        <f aca="false">SUBSTITUTE(SUBSTITUTE(SUBSTITUTE(SUBSTITUTE(SUBSTITUTE(SUBSTITUTE(SUBSTITUTE(SUBSTITUTE(SUBSTITUTE(SUBSTITUTE(SUBSTITUTE(SUBSTITUTE(SUBSTITUTE(SUBSTITUTE(SUBSTITUTE(SUBSTITUTE(SUBSTITUTE(SUBSTITUTE(SUBSTITUTE(SUBSTITUTE(TRIM(D31&amp;""),"۰","0"),"۱","1"),"۲","2"),"۳","3"),"۴","4"),"۵","5"),"۶","6"),"۷","7"),"۸","8"),"۹","9"),"٠","0"),"١","1"),"٢","2"),"٣","3"),"٤","4"),"٥","5"),"٦","6"),"٧","7"),"٨","8"),"٩","9")</f>
        <v/>
      </c>
      <c r="K31" s="14" t="str">
        <f aca="false">IFERROR(VALUE(LEFT(J31,4)),"")</f>
        <v/>
      </c>
      <c r="L31" s="14" t="str">
        <f aca="false">IFERROR(VALUE(MID(J31,6,2)),"")</f>
        <v/>
      </c>
      <c r="M31" s="14" t="str">
        <f aca="false">IFERROR(VALUE(RIGHT(J31,2)),"")</f>
        <v/>
      </c>
      <c r="N31" s="15" t="str">
        <f aca="false">IFERROR(IF(AND(LEN(J31)=10,MID(J31,5,1)="/",MID(J31,8,1)="/",J31=TEXT(K31,"0000")&amp;"/"&amp;TEXT(L31,"00")&amp;"/"&amp;TEXT(M31,"00"),K31&gt;=1390,K31&lt;=1429,L31&gt;=1,L31&lt;=12,M31&gt;=1,M31&lt;=IF(L31&lt;=6,31,IF(L31&lt;=11,30,VLOOKUP(K31+1,تقویم!$A$2:$B$42,2,0)-VLOOKUP(K31,تقویم!$A$2:$B$42,2,0)-336))),VLOOKUP(K31,تقویم!$A$2:$B$42,2,0)+IF(L31&lt;=6,(L31-1)*31,186+(L31-7)*30)+M31-1,""),"")</f>
        <v/>
      </c>
      <c r="O31" s="23" t="n">
        <f aca="false">IF(ISNUMBER(E31),C31,0)</f>
        <v>0</v>
      </c>
    </row>
    <row r="32" customFormat="false" ht="15" hidden="false" customHeight="true" outlineLevel="0" collapsed="false">
      <c r="A32" s="17" t="n">
        <v>26</v>
      </c>
      <c r="B32" s="18"/>
      <c r="C32" s="19"/>
      <c r="D32" s="18"/>
      <c r="E32" s="21" t="str">
        <f aca="false">IF(COUNTA(B32:D32)=0,"",IF(NOT(ISNUMBER(C32)),"مبلغ نامعتبر",IF(OR(C32&lt;=0,C32&gt;999999999999999,C32&lt;&gt;INT(C32)),"مبلغ نامعتبر",IF(NOT(ISNUMBER(N32)),"تاریخ نامعتبر",IF(NOT(ISNUMBER($N$4)),"تاریخ مبنا نامعتبر",N32-$N$4)))))</f>
        <v/>
      </c>
      <c r="J32" s="14" t="str">
        <f aca="false">SUBSTITUTE(SUBSTITUTE(SUBSTITUTE(SUBSTITUTE(SUBSTITUTE(SUBSTITUTE(SUBSTITUTE(SUBSTITUTE(SUBSTITUTE(SUBSTITUTE(SUBSTITUTE(SUBSTITUTE(SUBSTITUTE(SUBSTITUTE(SUBSTITUTE(SUBSTITUTE(SUBSTITUTE(SUBSTITUTE(SUBSTITUTE(SUBSTITUTE(TRIM(D32&amp;""),"۰","0"),"۱","1"),"۲","2"),"۳","3"),"۴","4"),"۵","5"),"۶","6"),"۷","7"),"۸","8"),"۹","9"),"٠","0"),"١","1"),"٢","2"),"٣","3"),"٤","4"),"٥","5"),"٦","6"),"٧","7"),"٨","8"),"٩","9")</f>
        <v/>
      </c>
      <c r="K32" s="14" t="str">
        <f aca="false">IFERROR(VALUE(LEFT(J32,4)),"")</f>
        <v/>
      </c>
      <c r="L32" s="14" t="str">
        <f aca="false">IFERROR(VALUE(MID(J32,6,2)),"")</f>
        <v/>
      </c>
      <c r="M32" s="14" t="str">
        <f aca="false">IFERROR(VALUE(RIGHT(J32,2)),"")</f>
        <v/>
      </c>
      <c r="N32" s="15" t="str">
        <f aca="false">IFERROR(IF(AND(LEN(J32)=10,MID(J32,5,1)="/",MID(J32,8,1)="/",J32=TEXT(K32,"0000")&amp;"/"&amp;TEXT(L32,"00")&amp;"/"&amp;TEXT(M32,"00"),K32&gt;=1390,K32&lt;=1429,L32&gt;=1,L32&lt;=12,M32&gt;=1,M32&lt;=IF(L32&lt;=6,31,IF(L32&lt;=11,30,VLOOKUP(K32+1,تقویم!$A$2:$B$42,2,0)-VLOOKUP(K32,تقویم!$A$2:$B$42,2,0)-336))),VLOOKUP(K32,تقویم!$A$2:$B$42,2,0)+IF(L32&lt;=6,(L32-1)*31,186+(L32-7)*30)+M32-1,""),"")</f>
        <v/>
      </c>
      <c r="O32" s="23" t="n">
        <f aca="false">IF(ISNUMBER(E32),C32,0)</f>
        <v>0</v>
      </c>
    </row>
    <row r="33" customFormat="false" ht="15" hidden="false" customHeight="true" outlineLevel="0" collapsed="false">
      <c r="A33" s="17" t="n">
        <v>27</v>
      </c>
      <c r="B33" s="18"/>
      <c r="C33" s="19"/>
      <c r="D33" s="18"/>
      <c r="E33" s="21" t="str">
        <f aca="false">IF(COUNTA(B33:D33)=0,"",IF(NOT(ISNUMBER(C33)),"مبلغ نامعتبر",IF(OR(C33&lt;=0,C33&gt;999999999999999,C33&lt;&gt;INT(C33)),"مبلغ نامعتبر",IF(NOT(ISNUMBER(N33)),"تاریخ نامعتبر",IF(NOT(ISNUMBER($N$4)),"تاریخ مبنا نامعتبر",N33-$N$4)))))</f>
        <v/>
      </c>
      <c r="J33" s="14" t="str">
        <f aca="false">SUBSTITUTE(SUBSTITUTE(SUBSTITUTE(SUBSTITUTE(SUBSTITUTE(SUBSTITUTE(SUBSTITUTE(SUBSTITUTE(SUBSTITUTE(SUBSTITUTE(SUBSTITUTE(SUBSTITUTE(SUBSTITUTE(SUBSTITUTE(SUBSTITUTE(SUBSTITUTE(SUBSTITUTE(SUBSTITUTE(SUBSTITUTE(SUBSTITUTE(TRIM(D33&amp;""),"۰","0"),"۱","1"),"۲","2"),"۳","3"),"۴","4"),"۵","5"),"۶","6"),"۷","7"),"۸","8"),"۹","9"),"٠","0"),"١","1"),"٢","2"),"٣","3"),"٤","4"),"٥","5"),"٦","6"),"٧","7"),"٨","8"),"٩","9")</f>
        <v/>
      </c>
      <c r="K33" s="14" t="str">
        <f aca="false">IFERROR(VALUE(LEFT(J33,4)),"")</f>
        <v/>
      </c>
      <c r="L33" s="14" t="str">
        <f aca="false">IFERROR(VALUE(MID(J33,6,2)),"")</f>
        <v/>
      </c>
      <c r="M33" s="14" t="str">
        <f aca="false">IFERROR(VALUE(RIGHT(J33,2)),"")</f>
        <v/>
      </c>
      <c r="N33" s="15" t="str">
        <f aca="false">IFERROR(IF(AND(LEN(J33)=10,MID(J33,5,1)="/",MID(J33,8,1)="/",J33=TEXT(K33,"0000")&amp;"/"&amp;TEXT(L33,"00")&amp;"/"&amp;TEXT(M33,"00"),K33&gt;=1390,K33&lt;=1429,L33&gt;=1,L33&lt;=12,M33&gt;=1,M33&lt;=IF(L33&lt;=6,31,IF(L33&lt;=11,30,VLOOKUP(K33+1,تقویم!$A$2:$B$42,2,0)-VLOOKUP(K33,تقویم!$A$2:$B$42,2,0)-336))),VLOOKUP(K33,تقویم!$A$2:$B$42,2,0)+IF(L33&lt;=6,(L33-1)*31,186+(L33-7)*30)+M33-1,""),"")</f>
        <v/>
      </c>
      <c r="O33" s="23" t="n">
        <f aca="false">IF(ISNUMBER(E33),C33,0)</f>
        <v>0</v>
      </c>
    </row>
    <row r="34" customFormat="false" ht="15" hidden="false" customHeight="true" outlineLevel="0" collapsed="false">
      <c r="A34" s="17" t="n">
        <v>28</v>
      </c>
      <c r="B34" s="18"/>
      <c r="C34" s="19"/>
      <c r="D34" s="18"/>
      <c r="E34" s="21" t="str">
        <f aca="false">IF(COUNTA(B34:D34)=0,"",IF(NOT(ISNUMBER(C34)),"مبلغ نامعتبر",IF(OR(C34&lt;=0,C34&gt;999999999999999,C34&lt;&gt;INT(C34)),"مبلغ نامعتبر",IF(NOT(ISNUMBER(N34)),"تاریخ نامعتبر",IF(NOT(ISNUMBER($N$4)),"تاریخ مبنا نامعتبر",N34-$N$4)))))</f>
        <v/>
      </c>
      <c r="J34" s="14" t="str">
        <f aca="false">SUBSTITUTE(SUBSTITUTE(SUBSTITUTE(SUBSTITUTE(SUBSTITUTE(SUBSTITUTE(SUBSTITUTE(SUBSTITUTE(SUBSTITUTE(SUBSTITUTE(SUBSTITUTE(SUBSTITUTE(SUBSTITUTE(SUBSTITUTE(SUBSTITUTE(SUBSTITUTE(SUBSTITUTE(SUBSTITUTE(SUBSTITUTE(SUBSTITUTE(TRIM(D34&amp;""),"۰","0"),"۱","1"),"۲","2"),"۳","3"),"۴","4"),"۵","5"),"۶","6"),"۷","7"),"۸","8"),"۹","9"),"٠","0"),"١","1"),"٢","2"),"٣","3"),"٤","4"),"٥","5"),"٦","6"),"٧","7"),"٨","8"),"٩","9")</f>
        <v/>
      </c>
      <c r="K34" s="14" t="str">
        <f aca="false">IFERROR(VALUE(LEFT(J34,4)),"")</f>
        <v/>
      </c>
      <c r="L34" s="14" t="str">
        <f aca="false">IFERROR(VALUE(MID(J34,6,2)),"")</f>
        <v/>
      </c>
      <c r="M34" s="14" t="str">
        <f aca="false">IFERROR(VALUE(RIGHT(J34,2)),"")</f>
        <v/>
      </c>
      <c r="N34" s="15" t="str">
        <f aca="false">IFERROR(IF(AND(LEN(J34)=10,MID(J34,5,1)="/",MID(J34,8,1)="/",J34=TEXT(K34,"0000")&amp;"/"&amp;TEXT(L34,"00")&amp;"/"&amp;TEXT(M34,"00"),K34&gt;=1390,K34&lt;=1429,L34&gt;=1,L34&lt;=12,M34&gt;=1,M34&lt;=IF(L34&lt;=6,31,IF(L34&lt;=11,30,VLOOKUP(K34+1,تقویم!$A$2:$B$42,2,0)-VLOOKUP(K34,تقویم!$A$2:$B$42,2,0)-336))),VLOOKUP(K34,تقویم!$A$2:$B$42,2,0)+IF(L34&lt;=6,(L34-1)*31,186+(L34-7)*30)+M34-1,""),"")</f>
        <v/>
      </c>
      <c r="O34" s="23" t="n">
        <f aca="false">IF(ISNUMBER(E34),C34,0)</f>
        <v>0</v>
      </c>
    </row>
    <row r="35" customFormat="false" ht="15" hidden="false" customHeight="true" outlineLevel="0" collapsed="false">
      <c r="A35" s="17" t="n">
        <v>29</v>
      </c>
      <c r="B35" s="18"/>
      <c r="C35" s="19"/>
      <c r="D35" s="18"/>
      <c r="E35" s="21" t="str">
        <f aca="false">IF(COUNTA(B35:D35)=0,"",IF(NOT(ISNUMBER(C35)),"مبلغ نامعتبر",IF(OR(C35&lt;=0,C35&gt;999999999999999,C35&lt;&gt;INT(C35)),"مبلغ نامعتبر",IF(NOT(ISNUMBER(N35)),"تاریخ نامعتبر",IF(NOT(ISNUMBER($N$4)),"تاریخ مبنا نامعتبر",N35-$N$4)))))</f>
        <v/>
      </c>
      <c r="J35" s="14" t="str">
        <f aca="false">SUBSTITUTE(SUBSTITUTE(SUBSTITUTE(SUBSTITUTE(SUBSTITUTE(SUBSTITUTE(SUBSTITUTE(SUBSTITUTE(SUBSTITUTE(SUBSTITUTE(SUBSTITUTE(SUBSTITUTE(SUBSTITUTE(SUBSTITUTE(SUBSTITUTE(SUBSTITUTE(SUBSTITUTE(SUBSTITUTE(SUBSTITUTE(SUBSTITUTE(TRIM(D35&amp;""),"۰","0"),"۱","1"),"۲","2"),"۳","3"),"۴","4"),"۵","5"),"۶","6"),"۷","7"),"۸","8"),"۹","9"),"٠","0"),"١","1"),"٢","2"),"٣","3"),"٤","4"),"٥","5"),"٦","6"),"٧","7"),"٨","8"),"٩","9")</f>
        <v/>
      </c>
      <c r="K35" s="14" t="str">
        <f aca="false">IFERROR(VALUE(LEFT(J35,4)),"")</f>
        <v/>
      </c>
      <c r="L35" s="14" t="str">
        <f aca="false">IFERROR(VALUE(MID(J35,6,2)),"")</f>
        <v/>
      </c>
      <c r="M35" s="14" t="str">
        <f aca="false">IFERROR(VALUE(RIGHT(J35,2)),"")</f>
        <v/>
      </c>
      <c r="N35" s="15" t="str">
        <f aca="false">IFERROR(IF(AND(LEN(J35)=10,MID(J35,5,1)="/",MID(J35,8,1)="/",J35=TEXT(K35,"0000")&amp;"/"&amp;TEXT(L35,"00")&amp;"/"&amp;TEXT(M35,"00"),K35&gt;=1390,K35&lt;=1429,L35&gt;=1,L35&lt;=12,M35&gt;=1,M35&lt;=IF(L35&lt;=6,31,IF(L35&lt;=11,30,VLOOKUP(K35+1,تقویم!$A$2:$B$42,2,0)-VLOOKUP(K35,تقویم!$A$2:$B$42,2,0)-336))),VLOOKUP(K35,تقویم!$A$2:$B$42,2,0)+IF(L35&lt;=6,(L35-1)*31,186+(L35-7)*30)+M35-1,""),"")</f>
        <v/>
      </c>
      <c r="O35" s="23" t="n">
        <f aca="false">IF(ISNUMBER(E35),C35,0)</f>
        <v>0</v>
      </c>
    </row>
    <row r="36" customFormat="false" ht="15" hidden="false" customHeight="true" outlineLevel="0" collapsed="false">
      <c r="A36" s="17" t="n">
        <v>30</v>
      </c>
      <c r="B36" s="18"/>
      <c r="C36" s="19"/>
      <c r="D36" s="18"/>
      <c r="E36" s="21" t="str">
        <f aca="false">IF(COUNTA(B36:D36)=0,"",IF(NOT(ISNUMBER(C36)),"مبلغ نامعتبر",IF(OR(C36&lt;=0,C36&gt;999999999999999,C36&lt;&gt;INT(C36)),"مبلغ نامعتبر",IF(NOT(ISNUMBER(N36)),"تاریخ نامعتبر",IF(NOT(ISNUMBER($N$4)),"تاریخ مبنا نامعتبر",N36-$N$4)))))</f>
        <v/>
      </c>
      <c r="J36" s="14" t="str">
        <f aca="false">SUBSTITUTE(SUBSTITUTE(SUBSTITUTE(SUBSTITUTE(SUBSTITUTE(SUBSTITUTE(SUBSTITUTE(SUBSTITUTE(SUBSTITUTE(SUBSTITUTE(SUBSTITUTE(SUBSTITUTE(SUBSTITUTE(SUBSTITUTE(SUBSTITUTE(SUBSTITUTE(SUBSTITUTE(SUBSTITUTE(SUBSTITUTE(SUBSTITUTE(TRIM(D36&amp;""),"۰","0"),"۱","1"),"۲","2"),"۳","3"),"۴","4"),"۵","5"),"۶","6"),"۷","7"),"۸","8"),"۹","9"),"٠","0"),"١","1"),"٢","2"),"٣","3"),"٤","4"),"٥","5"),"٦","6"),"٧","7"),"٨","8"),"٩","9")</f>
        <v/>
      </c>
      <c r="K36" s="14" t="str">
        <f aca="false">IFERROR(VALUE(LEFT(J36,4)),"")</f>
        <v/>
      </c>
      <c r="L36" s="14" t="str">
        <f aca="false">IFERROR(VALUE(MID(J36,6,2)),"")</f>
        <v/>
      </c>
      <c r="M36" s="14" t="str">
        <f aca="false">IFERROR(VALUE(RIGHT(J36,2)),"")</f>
        <v/>
      </c>
      <c r="N36" s="15" t="str">
        <f aca="false">IFERROR(IF(AND(LEN(J36)=10,MID(J36,5,1)="/",MID(J36,8,1)="/",J36=TEXT(K36,"0000")&amp;"/"&amp;TEXT(L36,"00")&amp;"/"&amp;TEXT(M36,"00"),K36&gt;=1390,K36&lt;=1429,L36&gt;=1,L36&lt;=12,M36&gt;=1,M36&lt;=IF(L36&lt;=6,31,IF(L36&lt;=11,30,VLOOKUP(K36+1,تقویم!$A$2:$B$42,2,0)-VLOOKUP(K36,تقویم!$A$2:$B$42,2,0)-336))),VLOOKUP(K36,تقویم!$A$2:$B$42,2,0)+IF(L36&lt;=6,(L36-1)*31,186+(L36-7)*30)+M36-1,""),"")</f>
        <v/>
      </c>
      <c r="O36" s="23" t="n">
        <f aca="false">IF(ISNUMBER(E36),C36,0)</f>
        <v>0</v>
      </c>
    </row>
    <row r="38" customFormat="false" ht="15" hidden="false" customHeight="true" outlineLevel="0" collapsed="false">
      <c r="A38" s="12" t="s">
        <v>32</v>
      </c>
      <c r="B38" s="12"/>
      <c r="C38" s="24" t="n">
        <f aca="false">IF(NOT(ISNUMBER(N4)),"تاریخ مبنا نامعتبر",IF(COUNTIF(E7:E36,"مبلغ نامعتبر")+COUNTIF(E7:E36,"تاریخ نامعتبر")+COUNTIF(E7:E36,"تاریخ مبنا نامعتبر")&gt;0,"ورودی نامعتبر",SUM(O7:O36)))</f>
        <v>200000000</v>
      </c>
    </row>
    <row r="39" customFormat="false" ht="15" hidden="false" customHeight="true" outlineLevel="0" collapsed="false">
      <c r="A39" s="12" t="s">
        <v>33</v>
      </c>
      <c r="B39" s="12"/>
      <c r="C39" s="25" t="n">
        <f aca="false">IF(NOT(ISNUMBER(C38)),C38,IF(C38=0,"",SUMPRODUCT(O7:O36,E7:E36)/C38))</f>
        <v>48</v>
      </c>
    </row>
    <row r="40" customFormat="false" ht="15" hidden="false" customHeight="true" outlineLevel="0" collapsed="false">
      <c r="A40" s="12" t="s">
        <v>34</v>
      </c>
      <c r="B40" s="12"/>
      <c r="C40" s="24" t="n">
        <f aca="false">IF(ISNUMBER(C39),ROUND(C39,0),C39)</f>
        <v>48</v>
      </c>
    </row>
    <row r="41" customFormat="false" ht="15" hidden="false" customHeight="true" outlineLevel="0" collapsed="false">
      <c r="A41" s="12" t="s">
        <v>35</v>
      </c>
      <c r="B41" s="12"/>
      <c r="C41" s="26" t="str">
        <f aca="false">IF(NOT(ISNUMBER(C40)),C40,IFERROR(IF(AND(ISNUMBER(N4+C40),N4+C40=INT(N4+C40),N4+C40&gt;=تقویم!$B$2,N4+C40&lt;تقویم!$B$42),LOOKUP((N4+C40),تقویم!$B$2:$B$42,تقویم!$A$2:$A$42)&amp;"/"&amp;TEXT(IF(((N4+C40)-VLOOKUP(LOOKUP((N4+C40),تقویم!$B$2:$B$42,تقویم!$A$2:$A$42),تقویم!$A$2:$B$42,2,0))&lt;186,INT(((N4+C40)-VLOOKUP(LOOKUP((N4+C40),تقویم!$B$2:$B$42,تقویم!$A$2:$A$42),تقویم!$A$2:$B$42,2,0))/31)+1,INT((((N4+C40)-VLOOKUP(LOOKUP((N4+C40),تقویم!$B$2:$B$42,تقویم!$A$2:$A$42),تقویم!$A$2:$B$42,2,0))-186)/30)+7),"00")&amp;"/"&amp;TEXT(IF(((N4+C40)-VLOOKUP(LOOKUP((N4+C40),تقویم!$B$2:$B$42,تقویم!$A$2:$A$42),تقویم!$A$2:$B$42,2,0))&lt;186,MOD(((N4+C40)-VLOOKUP(LOOKUP((N4+C40),تقویم!$B$2:$B$42,تقویم!$A$2:$A$42),تقویم!$A$2:$B$42,2,0)),31)+1,MOD(((N4+C40)-VLOOKUP(LOOKUP((N4+C40),تقویم!$B$2:$B$42,تقویم!$A$2:$A$42),تقویم!$A$2:$B$42,2,0))-186,30)+1),"00"),"تاریخ راس خارج از بازه"),"تاریخ راس نامعتبر"))</f>
        <v>1405/09/23</v>
      </c>
    </row>
    <row r="42" customFormat="false" ht="15" hidden="false" customHeight="true" outlineLevel="0" collapsed="false">
      <c r="A42" s="12" t="s">
        <v>36</v>
      </c>
      <c r="B42" s="12"/>
      <c r="C42" s="26" t="str">
        <f aca="false">IF(ISNUMBER(C40),CHOOSE(WEEKDAY((N4+C40),1),"یکشنبه","دوشنبه","سه‌شنبه","چهارشنبه","پنجشنبه","جمعه","شنبه"),"")</f>
        <v>دوشنبه</v>
      </c>
    </row>
    <row r="45" customFormat="false" ht="15" hidden="false" customHeight="true" outlineLevel="0" collapsed="false">
      <c r="A45" s="11" t="s">
        <v>37</v>
      </c>
      <c r="B45" s="11"/>
      <c r="C45" s="11"/>
      <c r="D45" s="11"/>
      <c r="E45" s="11"/>
    </row>
    <row r="46" customFormat="false" ht="15" hidden="false" customHeight="true" outlineLevel="0" collapsed="false">
      <c r="A46" s="27" t="s">
        <v>12</v>
      </c>
      <c r="B46" s="27"/>
      <c r="C46" s="27"/>
      <c r="D46" s="27"/>
      <c r="E46" s="27"/>
    </row>
  </sheetData>
  <sheetProtection sheet="true" formatColumns="false" formatRows="false"/>
  <mergeCells count="10">
    <mergeCell ref="A1:E1"/>
    <mergeCell ref="A2:E2"/>
    <mergeCell ref="A4:B4"/>
    <mergeCell ref="A38:B38"/>
    <mergeCell ref="A39:B39"/>
    <mergeCell ref="A40:B40"/>
    <mergeCell ref="A41:B41"/>
    <mergeCell ref="A42:B42"/>
    <mergeCell ref="A45:E45"/>
    <mergeCell ref="A46:E46"/>
  </mergeCells>
  <conditionalFormatting sqref="B7:E36">
    <cfRule type="expression" priority="2" aboveAverage="0" equalAverage="0" bottom="0" percent="0" rank="0" text="" dxfId="0">
      <formula>AND(COUNTA($B7:$D7)&gt;0,NOT(ISNUMBER($E7)))</formula>
    </cfRule>
  </conditionalFormatting>
  <conditionalFormatting sqref="C38:C42">
    <cfRule type="containsText" priority="3" operator="containsText" aboveAverage="0" equalAverage="0" bottom="0" percent="0" rank="0" text="نامعتبر" dxfId="1">
      <formula>NOT(ISERROR(SEARCH("نامعتبر",C38)))</formula>
    </cfRule>
    <cfRule type="containsText" priority="4" operator="containsText" aboveAverage="0" equalAverage="0" bottom="0" percent="0" rank="0" text="ناقص" dxfId="1">
      <formula>NOT(ISERROR(SEARCH("ناقص",C38)))</formula>
    </cfRule>
    <cfRule type="containsText" priority="5" operator="containsText" aboveAverage="0" equalAverage="0" bottom="0" percent="0" rank="0" text="تعریف‌نشده" dxfId="1">
      <formula>NOT(ISERROR(SEARCH("تعریف‌نشده",C38)))</formula>
    </cfRule>
    <cfRule type="containsText" priority="6" operator="containsText" aboveAverage="0" equalAverage="0" bottom="0" percent="0" rank="0" text="بیش از" dxfId="1">
      <formula>NOT(ISERROR(SEARCH("بیش از",C38)))</formula>
    </cfRule>
    <cfRule type="containsText" priority="7" operator="containsText" aboveAverage="0" equalAverage="0" bottom="0" percent="0" rank="0" text="اصلاح کنید" dxfId="1">
      <formula>NOT(ISERROR(SEARCH("اصلاح کنید",C38)))</formula>
    </cfRule>
    <cfRule type="containsText" priority="8" operator="containsText" aboveAverage="0" equalAverage="0" bottom="0" percent="0" rank="0" text="وارد کنید" dxfId="1">
      <formula>NOT(ISERROR(SEARCH("وارد کنید",C38)))</formula>
    </cfRule>
  </conditionalFormatting>
  <dataValidations count="32"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C4" type="custom">
      <formula1>ISNUMBER(N4)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7" type="custom">
      <formula1>ISNUMBER(N7)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8" type="custom">
      <formula1>ISNUMBER(N8)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9" type="custom">
      <formula1>ISNUMBER(N9)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0" type="custom">
      <formula1>ISNUMBER(N10)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1" type="custom">
      <formula1>ISNUMBER(N11)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2" type="custom">
      <formula1>ISNUMBER(N12)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3" type="custom">
      <formula1>ISNUMBER(N13)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4" type="custom">
      <formula1>ISNUMBER(N14)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5" type="custom">
      <formula1>ISNUMBER(N15)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6" type="custom">
      <formula1>ISNUMBER(N16)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7" type="custom">
      <formula1>ISNUMBER(N17)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8" type="custom">
      <formula1>ISNUMBER(N18)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19" type="custom">
      <formula1>ISNUMBER(N19)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0" type="custom">
      <formula1>ISNUMBER(N20)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1" type="custom">
      <formula1>ISNUMBER(N21)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2" type="custom">
      <formula1>ISNUMBER(N22)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3" type="custom">
      <formula1>ISNUMBER(N23)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4" type="custom">
      <formula1>ISNUMBER(N24)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5" type="custom">
      <formula1>ISNUMBER(N25)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6" type="custom">
      <formula1>ISNUMBER(N26)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7" type="custom">
      <formula1>ISNUMBER(N27)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8" type="custom">
      <formula1>ISNUMBER(N28)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29" type="custom">
      <formula1>ISNUMBER(N29)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0" type="custom">
      <formula1>ISNUMBER(N30)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1" type="custom">
      <formula1>ISNUMBER(N31)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2" type="custom">
      <formula1>ISNUMBER(N32)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3" type="custom">
      <formula1>ISNUMBER(N33)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4" type="custom">
      <formula1>ISNUMBER(N34)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5" type="custom">
      <formula1>ISNUMBER(N35)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D36" type="custom">
      <formula1>ISNUMBER(N36)</formula1>
      <formula2>0</formula2>
    </dataValidation>
    <dataValidation allowBlank="true" error="عدد صحیح در محدودهٔ مجاز وارد کنید." errorStyle="stop" errorTitle="ورودی نامعتبر" operator="between" showDropDown="false" showErrorMessage="true" showInputMessage="false" sqref="C7:C36" type="whole">
      <formula1>1</formula1>
      <formula2>999999999999999</formula2>
    </dataValidation>
  </dataValidations>
  <hyperlinks>
    <hyperlink ref="A46" r:id="rId1" display="نسخهٔ آنلاین: راس‌گیری چک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D42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6"/>
  </cols>
  <sheetData>
    <row r="1" customFormat="false" ht="51.75" hidden="false" customHeight="true" outlineLevel="0" collapsed="false">
      <c r="A1" s="28" t="s">
        <v>38</v>
      </c>
      <c r="B1" s="28" t="s">
        <v>39</v>
      </c>
      <c r="D1" s="9" t="s">
        <v>40</v>
      </c>
    </row>
    <row r="2" customFormat="false" ht="42" hidden="false" customHeight="true" outlineLevel="0" collapsed="false">
      <c r="A2" s="29" t="n">
        <v>1390</v>
      </c>
      <c r="B2" s="30" t="n">
        <v>40623</v>
      </c>
      <c r="D2" s="31" t="s">
        <v>41</v>
      </c>
    </row>
    <row r="3" customFormat="false" ht="15" hidden="false" customHeight="true" outlineLevel="0" collapsed="false">
      <c r="A3" s="29" t="n">
        <v>1391</v>
      </c>
      <c r="B3" s="30" t="n">
        <v>40988</v>
      </c>
    </row>
    <row r="4" customFormat="false" ht="15" hidden="false" customHeight="true" outlineLevel="0" collapsed="false">
      <c r="A4" s="29" t="n">
        <v>1392</v>
      </c>
      <c r="B4" s="30" t="n">
        <v>41354</v>
      </c>
    </row>
    <row r="5" customFormat="false" ht="15" hidden="false" customHeight="true" outlineLevel="0" collapsed="false">
      <c r="A5" s="29" t="n">
        <v>1393</v>
      </c>
      <c r="B5" s="30" t="n">
        <v>41719</v>
      </c>
    </row>
    <row r="6" customFormat="false" ht="15" hidden="false" customHeight="true" outlineLevel="0" collapsed="false">
      <c r="A6" s="29" t="n">
        <v>1394</v>
      </c>
      <c r="B6" s="30" t="n">
        <v>42084</v>
      </c>
    </row>
    <row r="7" customFormat="false" ht="15" hidden="false" customHeight="true" outlineLevel="0" collapsed="false">
      <c r="A7" s="29" t="n">
        <v>1395</v>
      </c>
      <c r="B7" s="30" t="n">
        <v>42449</v>
      </c>
    </row>
    <row r="8" customFormat="false" ht="15" hidden="false" customHeight="true" outlineLevel="0" collapsed="false">
      <c r="A8" s="29" t="n">
        <v>1396</v>
      </c>
      <c r="B8" s="30" t="n">
        <v>42815</v>
      </c>
    </row>
    <row r="9" customFormat="false" ht="15" hidden="false" customHeight="true" outlineLevel="0" collapsed="false">
      <c r="A9" s="29" t="n">
        <v>1397</v>
      </c>
      <c r="B9" s="30" t="n">
        <v>43180</v>
      </c>
    </row>
    <row r="10" customFormat="false" ht="15" hidden="false" customHeight="true" outlineLevel="0" collapsed="false">
      <c r="A10" s="29" t="n">
        <v>1398</v>
      </c>
      <c r="B10" s="30" t="n">
        <v>43545</v>
      </c>
    </row>
    <row r="11" customFormat="false" ht="15" hidden="false" customHeight="true" outlineLevel="0" collapsed="false">
      <c r="A11" s="29" t="n">
        <v>1399</v>
      </c>
      <c r="B11" s="30" t="n">
        <v>43910</v>
      </c>
    </row>
    <row r="12" customFormat="false" ht="15" hidden="false" customHeight="true" outlineLevel="0" collapsed="false">
      <c r="A12" s="29" t="n">
        <v>1400</v>
      </c>
      <c r="B12" s="30" t="n">
        <v>44276</v>
      </c>
    </row>
    <row r="13" customFormat="false" ht="15" hidden="false" customHeight="true" outlineLevel="0" collapsed="false">
      <c r="A13" s="29" t="n">
        <v>1401</v>
      </c>
      <c r="B13" s="30" t="n">
        <v>44641</v>
      </c>
    </row>
    <row r="14" customFormat="false" ht="15" hidden="false" customHeight="true" outlineLevel="0" collapsed="false">
      <c r="A14" s="29" t="n">
        <v>1402</v>
      </c>
      <c r="B14" s="30" t="n">
        <v>45006</v>
      </c>
    </row>
    <row r="15" customFormat="false" ht="15" hidden="false" customHeight="true" outlineLevel="0" collapsed="false">
      <c r="A15" s="29" t="n">
        <v>1403</v>
      </c>
      <c r="B15" s="30" t="n">
        <v>45371</v>
      </c>
    </row>
    <row r="16" customFormat="false" ht="15" hidden="false" customHeight="true" outlineLevel="0" collapsed="false">
      <c r="A16" s="29" t="n">
        <v>1404</v>
      </c>
      <c r="B16" s="30" t="n">
        <v>45737</v>
      </c>
    </row>
    <row r="17" customFormat="false" ht="15" hidden="false" customHeight="true" outlineLevel="0" collapsed="false">
      <c r="A17" s="29" t="n">
        <v>1405</v>
      </c>
      <c r="B17" s="30" t="n">
        <v>46102</v>
      </c>
    </row>
    <row r="18" customFormat="false" ht="15" hidden="false" customHeight="true" outlineLevel="0" collapsed="false">
      <c r="A18" s="29" t="n">
        <v>1406</v>
      </c>
      <c r="B18" s="30" t="n">
        <v>46467</v>
      </c>
    </row>
    <row r="19" customFormat="false" ht="15" hidden="false" customHeight="true" outlineLevel="0" collapsed="false">
      <c r="A19" s="29" t="n">
        <v>1407</v>
      </c>
      <c r="B19" s="30" t="n">
        <v>46832</v>
      </c>
    </row>
    <row r="20" customFormat="false" ht="15" hidden="false" customHeight="true" outlineLevel="0" collapsed="false">
      <c r="A20" s="29" t="n">
        <v>1408</v>
      </c>
      <c r="B20" s="30" t="n">
        <v>47197</v>
      </c>
    </row>
    <row r="21" customFormat="false" ht="15" hidden="false" customHeight="true" outlineLevel="0" collapsed="false">
      <c r="A21" s="29" t="n">
        <v>1409</v>
      </c>
      <c r="B21" s="30" t="n">
        <v>47563</v>
      </c>
    </row>
    <row r="22" customFormat="false" ht="15" hidden="false" customHeight="true" outlineLevel="0" collapsed="false">
      <c r="A22" s="29" t="n">
        <v>1410</v>
      </c>
      <c r="B22" s="30" t="n">
        <v>47928</v>
      </c>
    </row>
    <row r="23" customFormat="false" ht="15" hidden="false" customHeight="true" outlineLevel="0" collapsed="false">
      <c r="A23" s="29" t="n">
        <v>1411</v>
      </c>
      <c r="B23" s="30" t="n">
        <v>48293</v>
      </c>
    </row>
    <row r="24" customFormat="false" ht="15" hidden="false" customHeight="true" outlineLevel="0" collapsed="false">
      <c r="A24" s="29" t="n">
        <v>1412</v>
      </c>
      <c r="B24" s="30" t="n">
        <v>48658</v>
      </c>
    </row>
    <row r="25" customFormat="false" ht="15" hidden="false" customHeight="true" outlineLevel="0" collapsed="false">
      <c r="A25" s="29" t="n">
        <v>1413</v>
      </c>
      <c r="B25" s="30" t="n">
        <v>49024</v>
      </c>
    </row>
    <row r="26" customFormat="false" ht="15" hidden="false" customHeight="true" outlineLevel="0" collapsed="false">
      <c r="A26" s="29" t="n">
        <v>1414</v>
      </c>
      <c r="B26" s="30" t="n">
        <v>49389</v>
      </c>
    </row>
    <row r="27" customFormat="false" ht="15" hidden="false" customHeight="true" outlineLevel="0" collapsed="false">
      <c r="A27" s="29" t="n">
        <v>1415</v>
      </c>
      <c r="B27" s="30" t="n">
        <v>49754</v>
      </c>
    </row>
    <row r="28" customFormat="false" ht="15" hidden="false" customHeight="true" outlineLevel="0" collapsed="false">
      <c r="A28" s="29" t="n">
        <v>1416</v>
      </c>
      <c r="B28" s="30" t="n">
        <v>50119</v>
      </c>
    </row>
    <row r="29" customFormat="false" ht="15" hidden="false" customHeight="true" outlineLevel="0" collapsed="false">
      <c r="A29" s="29" t="n">
        <v>1417</v>
      </c>
      <c r="B29" s="30" t="n">
        <v>50485</v>
      </c>
    </row>
    <row r="30" customFormat="false" ht="15" hidden="false" customHeight="true" outlineLevel="0" collapsed="false">
      <c r="A30" s="29" t="n">
        <v>1418</v>
      </c>
      <c r="B30" s="30" t="n">
        <v>50850</v>
      </c>
    </row>
    <row r="31" customFormat="false" ht="15" hidden="false" customHeight="true" outlineLevel="0" collapsed="false">
      <c r="A31" s="29" t="n">
        <v>1419</v>
      </c>
      <c r="B31" s="30" t="n">
        <v>51215</v>
      </c>
    </row>
    <row r="32" customFormat="false" ht="15" hidden="false" customHeight="true" outlineLevel="0" collapsed="false">
      <c r="A32" s="29" t="n">
        <v>1420</v>
      </c>
      <c r="B32" s="30" t="n">
        <v>51580</v>
      </c>
    </row>
    <row r="33" customFormat="false" ht="15" hidden="false" customHeight="true" outlineLevel="0" collapsed="false">
      <c r="A33" s="29" t="n">
        <v>1421</v>
      </c>
      <c r="B33" s="30" t="n">
        <v>51946</v>
      </c>
    </row>
    <row r="34" customFormat="false" ht="15" hidden="false" customHeight="true" outlineLevel="0" collapsed="false">
      <c r="A34" s="29" t="n">
        <v>1422</v>
      </c>
      <c r="B34" s="30" t="n">
        <v>52311</v>
      </c>
    </row>
    <row r="35" customFormat="false" ht="15" hidden="false" customHeight="true" outlineLevel="0" collapsed="false">
      <c r="A35" s="29" t="n">
        <v>1423</v>
      </c>
      <c r="B35" s="30" t="n">
        <v>52676</v>
      </c>
    </row>
    <row r="36" customFormat="false" ht="15" hidden="false" customHeight="true" outlineLevel="0" collapsed="false">
      <c r="A36" s="29" t="n">
        <v>1424</v>
      </c>
      <c r="B36" s="30" t="n">
        <v>53041</v>
      </c>
    </row>
    <row r="37" customFormat="false" ht="15" hidden="false" customHeight="true" outlineLevel="0" collapsed="false">
      <c r="A37" s="29" t="n">
        <v>1425</v>
      </c>
      <c r="B37" s="30" t="n">
        <v>53407</v>
      </c>
    </row>
    <row r="38" customFormat="false" ht="15" hidden="false" customHeight="true" outlineLevel="0" collapsed="false">
      <c r="A38" s="29" t="n">
        <v>1426</v>
      </c>
      <c r="B38" s="30" t="n">
        <v>53772</v>
      </c>
    </row>
    <row r="39" customFormat="false" ht="15" hidden="false" customHeight="true" outlineLevel="0" collapsed="false">
      <c r="A39" s="29" t="n">
        <v>1427</v>
      </c>
      <c r="B39" s="30" t="n">
        <v>54137</v>
      </c>
    </row>
    <row r="40" customFormat="false" ht="15" hidden="false" customHeight="true" outlineLevel="0" collapsed="false">
      <c r="A40" s="29" t="n">
        <v>1428</v>
      </c>
      <c r="B40" s="30" t="n">
        <v>54502</v>
      </c>
    </row>
    <row r="41" customFormat="false" ht="15" hidden="false" customHeight="true" outlineLevel="0" collapsed="false">
      <c r="A41" s="29" t="n">
        <v>1429</v>
      </c>
      <c r="B41" s="30" t="n">
        <v>54868</v>
      </c>
    </row>
    <row r="42" customFormat="false" ht="15" hidden="false" customHeight="true" outlineLevel="0" collapsed="false">
      <c r="A42" s="29" t="n">
        <v>1430</v>
      </c>
      <c r="B42" s="30" t="n">
        <v>55233</v>
      </c>
    </row>
  </sheetData>
  <sheetProtection sheet="true" formatColumns="false" formatRows="false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2026-10-27T18:59:20Z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2026-10-27T18:59:20Z</dcterms:modified>
  <cp:revision>0</cp:revision>
  <dc:subject>فایل نمونهٔ رایگان — hrfinance.xyz/tools</dc:subject>
  <dc:title>راس‌گیری چک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